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activeX/activeX4.bin" ContentType="application/vnd.ms-office.activeX"/>
  <Override PartName="/xl/activeX/activeX9.xml" ContentType="application/vnd.ms-office.activeX+xml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Override PartName="/xl/activeX/activeX7.xml" ContentType="application/vnd.ms-office.activeX+xml"/>
  <Override PartName="/xl/activeX/activeX8.xml" ContentType="application/vnd.ms-office.activeX+xml"/>
  <Override PartName="/xl/activeX/activeX5.xml" ContentType="application/vnd.ms-office.activeX+xml"/>
  <Override PartName="/xl/activeX/activeX6.xml" ContentType="application/vnd.ms-office.activeX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activeX/activeX9.bin" ContentType="application/vnd.ms-office.activeX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8.bin" ContentType="application/vnd.ms-office.activeX"/>
  <Override PartName="/xl/activeX/activeX5.bin" ContentType="application/vnd.ms-office.activeX"/>
  <Override PartName="/xl/activeX/activeX6.bin" ContentType="application/vnd.ms-office.activeX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70" yWindow="225" windowWidth="15480" windowHeight="10125" tabRatio="313" activeTab="1"/>
  </bookViews>
  <sheets>
    <sheet name="Title" sheetId="4" r:id="rId1"/>
    <sheet name="Results" sheetId="1" r:id="rId2"/>
    <sheet name="Leader Board" sheetId="5" r:id="rId3"/>
    <sheet name="Raw Data" sheetId="3" r:id="rId4"/>
    <sheet name="ScratchPad" sheetId="6" r:id="rId5"/>
  </sheets>
  <definedNames>
    <definedName name="f3ftest" localSheetId="2">'Leader Board'!$B$2:$D$44</definedName>
    <definedName name="FastestTimes">Results!$ER$1:$FK$1</definedName>
    <definedName name="Import_Data">'Raw Data'!$B$3:$AQ$101</definedName>
    <definedName name="Leaderboard">'Leader Board'!$A$2:$E$100</definedName>
    <definedName name="Rawdata">'Raw Data'!$A$3:$AQ$101</definedName>
    <definedName name="Rd1_Time">'Raw Data'!$D$3:$D$101</definedName>
    <definedName name="Rd10_Time">'Raw Data'!$V$3:$V$101</definedName>
    <definedName name="Rd11_Time">'Raw Data'!$X$3:$X$101</definedName>
    <definedName name="Rd12_Time">'Raw Data'!$Z$3:$Z$101</definedName>
    <definedName name="Rd13_Time">'Raw Data'!$AB$3:$AB$101</definedName>
    <definedName name="Rd14_Time">'Raw Data'!$AD$3:$AD$101</definedName>
    <definedName name="Rd15_Time">'Raw Data'!$AF$3:$AF$101</definedName>
    <definedName name="Rd16_Time">'Raw Data'!$AH$3:$AH$101</definedName>
    <definedName name="Rd17_Time">'Raw Data'!$AJ$3:$AJ$101</definedName>
    <definedName name="Rd18_Time">'Raw Data'!$AL$3:$AL$101</definedName>
    <definedName name="Rd19_Time">'Raw Data'!$AN$3:$AN$101</definedName>
    <definedName name="Rd2_Time">'Raw Data'!$F$3:$F$101</definedName>
    <definedName name="Rd20_Time">'Raw Data'!$AP$3:$AP$101</definedName>
    <definedName name="Rd3_Time">'Raw Data'!$H$3:$H$101</definedName>
    <definedName name="Rd4_Time">'Raw Data'!$J$3:$J$101</definedName>
    <definedName name="Rd5_Time">'Raw Data'!$L$3:$L$101</definedName>
    <definedName name="Rd6_Time">'Raw Data'!$N$3:$N$101</definedName>
    <definedName name="Rd7_Time">'Raw Data'!$P$3:$P$101</definedName>
    <definedName name="Rd8_Time">'Raw Data'!$R$3:$R$101</definedName>
    <definedName name="Rd9_Time">'Raw Data'!$T$3:$T$101</definedName>
    <definedName name="Results">#REF!</definedName>
  </definedNames>
  <calcPr calcId="114210"/>
</workbook>
</file>

<file path=xl/calcChain.xml><?xml version="1.0" encoding="utf-8"?>
<calcChain xmlns="http://schemas.openxmlformats.org/spreadsheetml/2006/main">
  <c r="AJ33" i="1"/>
  <c r="FQ33"/>
  <c r="B103"/>
  <c r="B102"/>
  <c r="C2"/>
  <c r="AG102"/>
  <c r="AH102"/>
  <c r="B101"/>
  <c r="B100"/>
  <c r="B99"/>
  <c r="B98"/>
  <c r="B97"/>
  <c r="B96"/>
  <c r="B95"/>
  <c r="B94"/>
  <c r="BB94"/>
  <c r="BC94"/>
  <c r="B93"/>
  <c r="B92"/>
  <c r="B91"/>
  <c r="B90"/>
  <c r="B89"/>
  <c r="B88"/>
  <c r="B87"/>
  <c r="B86"/>
  <c r="BW86"/>
  <c r="BX86"/>
  <c r="B85"/>
  <c r="B84"/>
  <c r="B83"/>
  <c r="B82"/>
  <c r="B81"/>
  <c r="B80"/>
  <c r="B79"/>
  <c r="B78"/>
  <c r="EA78"/>
  <c r="EB78"/>
  <c r="B77"/>
  <c r="B76"/>
  <c r="B75"/>
  <c r="B74"/>
  <c r="B73"/>
  <c r="B72"/>
  <c r="B71"/>
  <c r="B70"/>
  <c r="CR70"/>
  <c r="CS70"/>
  <c r="B69"/>
  <c r="B68"/>
  <c r="B67"/>
  <c r="B66"/>
  <c r="B65"/>
  <c r="B64"/>
  <c r="B63"/>
  <c r="B62"/>
  <c r="HB62"/>
  <c r="B61"/>
  <c r="B60"/>
  <c r="B59"/>
  <c r="B58"/>
  <c r="B57"/>
  <c r="B56"/>
  <c r="B55"/>
  <c r="B54"/>
  <c r="S54"/>
  <c r="T54"/>
  <c r="B53"/>
  <c r="B52"/>
  <c r="B51"/>
  <c r="B50"/>
  <c r="B49"/>
  <c r="B48"/>
  <c r="EH48"/>
  <c r="EI48"/>
  <c r="B47"/>
  <c r="B46"/>
  <c r="EH46"/>
  <c r="EI46"/>
  <c r="B45"/>
  <c r="B44"/>
  <c r="B43"/>
  <c r="B42"/>
  <c r="B41"/>
  <c r="B40"/>
  <c r="CY40"/>
  <c r="CZ40"/>
  <c r="B39"/>
  <c r="B38"/>
  <c r="AG38"/>
  <c r="AH38"/>
  <c r="B37"/>
  <c r="B36"/>
  <c r="B35"/>
  <c r="B34"/>
  <c r="B33"/>
  <c r="B32"/>
  <c r="B31"/>
  <c r="B30"/>
  <c r="B29"/>
  <c r="B28"/>
  <c r="B27"/>
  <c r="B26"/>
  <c r="B25"/>
  <c r="B24"/>
  <c r="B23"/>
  <c r="B22"/>
  <c r="DM22"/>
  <c r="DN22"/>
  <c r="B21"/>
  <c r="B20"/>
  <c r="B19"/>
  <c r="B18"/>
  <c r="B17"/>
  <c r="B16"/>
  <c r="B15"/>
  <c r="B14"/>
  <c r="DM14"/>
  <c r="DN14"/>
  <c r="B13"/>
  <c r="B12"/>
  <c r="B11"/>
  <c r="B10"/>
  <c r="B9"/>
  <c r="B8"/>
  <c r="B7"/>
  <c r="B6"/>
  <c r="G6"/>
  <c r="G5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"/>
  <c r="I6"/>
  <c r="ER6"/>
  <c r="N6"/>
  <c r="N5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"/>
  <c r="P6"/>
  <c r="ES6"/>
  <c r="U6"/>
  <c r="U5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0"/>
  <c r="U71"/>
  <c r="U72"/>
  <c r="U73"/>
  <c r="U74"/>
  <c r="U75"/>
  <c r="U76"/>
  <c r="U77"/>
  <c r="U78"/>
  <c r="U79"/>
  <c r="U80"/>
  <c r="U81"/>
  <c r="U82"/>
  <c r="U83"/>
  <c r="U84"/>
  <c r="U85"/>
  <c r="U86"/>
  <c r="U87"/>
  <c r="U88"/>
  <c r="U89"/>
  <c r="U90"/>
  <c r="U91"/>
  <c r="U92"/>
  <c r="U93"/>
  <c r="U94"/>
  <c r="U95"/>
  <c r="U96"/>
  <c r="U97"/>
  <c r="U98"/>
  <c r="U99"/>
  <c r="U100"/>
  <c r="U101"/>
  <c r="U102"/>
  <c r="U103"/>
  <c r="U1"/>
  <c r="W6"/>
  <c r="ET6"/>
  <c r="AB6"/>
  <c r="AB5"/>
  <c r="AB7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AB45"/>
  <c r="AB46"/>
  <c r="AB47"/>
  <c r="AB48"/>
  <c r="AB49"/>
  <c r="AB50"/>
  <c r="AB51"/>
  <c r="AB52"/>
  <c r="AB53"/>
  <c r="AB54"/>
  <c r="AB55"/>
  <c r="AB56"/>
  <c r="AB57"/>
  <c r="AB58"/>
  <c r="AB59"/>
  <c r="AB60"/>
  <c r="AB61"/>
  <c r="AB62"/>
  <c r="AB63"/>
  <c r="AB64"/>
  <c r="AB65"/>
  <c r="AB66"/>
  <c r="AB67"/>
  <c r="AB68"/>
  <c r="AB69"/>
  <c r="AB70"/>
  <c r="AB71"/>
  <c r="AB72"/>
  <c r="AB73"/>
  <c r="AB74"/>
  <c r="AB75"/>
  <c r="AB76"/>
  <c r="AB77"/>
  <c r="AB78"/>
  <c r="AB79"/>
  <c r="AB80"/>
  <c r="AB81"/>
  <c r="AB82"/>
  <c r="AB83"/>
  <c r="AB84"/>
  <c r="AB85"/>
  <c r="AB86"/>
  <c r="AB87"/>
  <c r="AB88"/>
  <c r="AB89"/>
  <c r="AB90"/>
  <c r="AB91"/>
  <c r="AB92"/>
  <c r="AB93"/>
  <c r="AB94"/>
  <c r="AB95"/>
  <c r="AB96"/>
  <c r="AB97"/>
  <c r="AB98"/>
  <c r="AB99"/>
  <c r="AB100"/>
  <c r="AB101"/>
  <c r="AB102"/>
  <c r="AB103"/>
  <c r="AB1"/>
  <c r="AD6"/>
  <c r="EU6"/>
  <c r="AI6"/>
  <c r="AI5"/>
  <c r="AI7"/>
  <c r="AI8"/>
  <c r="AI9"/>
  <c r="AI10"/>
  <c r="AI11"/>
  <c r="AI12"/>
  <c r="AI13"/>
  <c r="AI14"/>
  <c r="AI15"/>
  <c r="AI16"/>
  <c r="AI17"/>
  <c r="AI18"/>
  <c r="AI19"/>
  <c r="AI20"/>
  <c r="AI21"/>
  <c r="AI22"/>
  <c r="AI23"/>
  <c r="AI24"/>
  <c r="AI25"/>
  <c r="AI26"/>
  <c r="AI27"/>
  <c r="AI28"/>
  <c r="AI29"/>
  <c r="AI30"/>
  <c r="AI31"/>
  <c r="AI32"/>
  <c r="AI33"/>
  <c r="AI34"/>
  <c r="AI35"/>
  <c r="AI36"/>
  <c r="AI37"/>
  <c r="AI38"/>
  <c r="AI39"/>
  <c r="AI40"/>
  <c r="AI41"/>
  <c r="AI42"/>
  <c r="AI43"/>
  <c r="AI44"/>
  <c r="AI45"/>
  <c r="AI46"/>
  <c r="AI47"/>
  <c r="AI48"/>
  <c r="AI49"/>
  <c r="AI50"/>
  <c r="AI51"/>
  <c r="AI52"/>
  <c r="AI53"/>
  <c r="AI54"/>
  <c r="AI55"/>
  <c r="AI56"/>
  <c r="AI57"/>
  <c r="AI58"/>
  <c r="AI59"/>
  <c r="AI60"/>
  <c r="AI61"/>
  <c r="AI62"/>
  <c r="AI63"/>
  <c r="AI64"/>
  <c r="AI65"/>
  <c r="AI66"/>
  <c r="AI67"/>
  <c r="AI68"/>
  <c r="AI69"/>
  <c r="AI70"/>
  <c r="AI71"/>
  <c r="AI72"/>
  <c r="AI73"/>
  <c r="AI74"/>
  <c r="AI75"/>
  <c r="AI76"/>
  <c r="AI77"/>
  <c r="AI78"/>
  <c r="AI79"/>
  <c r="AI80"/>
  <c r="AI81"/>
  <c r="AI82"/>
  <c r="AI83"/>
  <c r="AI84"/>
  <c r="AI85"/>
  <c r="AI86"/>
  <c r="AI87"/>
  <c r="AI88"/>
  <c r="AI89"/>
  <c r="AI90"/>
  <c r="AI91"/>
  <c r="AI92"/>
  <c r="AI93"/>
  <c r="AI94"/>
  <c r="AI95"/>
  <c r="AI96"/>
  <c r="AI97"/>
  <c r="AI98"/>
  <c r="AI99"/>
  <c r="AI100"/>
  <c r="AI101"/>
  <c r="AI102"/>
  <c r="AI103"/>
  <c r="AI1"/>
  <c r="AK6"/>
  <c r="EV6"/>
  <c r="AP6"/>
  <c r="AP5"/>
  <c r="AP7"/>
  <c r="AP8"/>
  <c r="AP9"/>
  <c r="AP10"/>
  <c r="AP11"/>
  <c r="AP12"/>
  <c r="AP13"/>
  <c r="AP14"/>
  <c r="AP15"/>
  <c r="AP16"/>
  <c r="AP17"/>
  <c r="AP18"/>
  <c r="AP19"/>
  <c r="AP20"/>
  <c r="AP21"/>
  <c r="AP22"/>
  <c r="AP23"/>
  <c r="AP24"/>
  <c r="AP25"/>
  <c r="AP26"/>
  <c r="AP27"/>
  <c r="AP28"/>
  <c r="AP29"/>
  <c r="AP30"/>
  <c r="AP31"/>
  <c r="AP32"/>
  <c r="AP33"/>
  <c r="AP34"/>
  <c r="AP35"/>
  <c r="AP36"/>
  <c r="AP37"/>
  <c r="AP38"/>
  <c r="AP39"/>
  <c r="AP40"/>
  <c r="AP41"/>
  <c r="AP42"/>
  <c r="AP43"/>
  <c r="AP44"/>
  <c r="AP45"/>
  <c r="AP46"/>
  <c r="AP47"/>
  <c r="AP48"/>
  <c r="AP49"/>
  <c r="AP50"/>
  <c r="AP51"/>
  <c r="AP52"/>
  <c r="AP53"/>
  <c r="AP54"/>
  <c r="AP55"/>
  <c r="AP56"/>
  <c r="AP57"/>
  <c r="AP58"/>
  <c r="AP59"/>
  <c r="AP60"/>
  <c r="AP61"/>
  <c r="AP62"/>
  <c r="AP63"/>
  <c r="AP64"/>
  <c r="AP65"/>
  <c r="AP66"/>
  <c r="AP67"/>
  <c r="AP68"/>
  <c r="AP69"/>
  <c r="AP70"/>
  <c r="AP71"/>
  <c r="AP72"/>
  <c r="AP73"/>
  <c r="AP74"/>
  <c r="AP75"/>
  <c r="AP76"/>
  <c r="AP77"/>
  <c r="AP78"/>
  <c r="AP79"/>
  <c r="AP80"/>
  <c r="AP81"/>
  <c r="AP82"/>
  <c r="AP83"/>
  <c r="AP84"/>
  <c r="AP85"/>
  <c r="AP86"/>
  <c r="AP87"/>
  <c r="AP88"/>
  <c r="AP89"/>
  <c r="AP90"/>
  <c r="AP91"/>
  <c r="AP92"/>
  <c r="AP93"/>
  <c r="AP94"/>
  <c r="AP95"/>
  <c r="AP96"/>
  <c r="AP97"/>
  <c r="AP98"/>
  <c r="AP99"/>
  <c r="AP100"/>
  <c r="AP101"/>
  <c r="AP102"/>
  <c r="AP103"/>
  <c r="AP1"/>
  <c r="AR6"/>
  <c r="EW6"/>
  <c r="AW6"/>
  <c r="AW5"/>
  <c r="AW7"/>
  <c r="AW8"/>
  <c r="AW9"/>
  <c r="AW10"/>
  <c r="AW11"/>
  <c r="AW12"/>
  <c r="AW13"/>
  <c r="AW14"/>
  <c r="AW15"/>
  <c r="AW16"/>
  <c r="AW17"/>
  <c r="AW18"/>
  <c r="AW19"/>
  <c r="AW20"/>
  <c r="AW21"/>
  <c r="AW22"/>
  <c r="AW23"/>
  <c r="AW24"/>
  <c r="AW25"/>
  <c r="AW26"/>
  <c r="AW27"/>
  <c r="AW28"/>
  <c r="AW29"/>
  <c r="AW30"/>
  <c r="AW31"/>
  <c r="AW32"/>
  <c r="AW33"/>
  <c r="AW34"/>
  <c r="AW35"/>
  <c r="AW36"/>
  <c r="AW37"/>
  <c r="AW38"/>
  <c r="AW39"/>
  <c r="AW40"/>
  <c r="AW41"/>
  <c r="AW42"/>
  <c r="AW43"/>
  <c r="AW44"/>
  <c r="AW45"/>
  <c r="AW46"/>
  <c r="AW47"/>
  <c r="AW48"/>
  <c r="AW49"/>
  <c r="AW50"/>
  <c r="AW51"/>
  <c r="AW52"/>
  <c r="AW53"/>
  <c r="AW54"/>
  <c r="AW55"/>
  <c r="AW56"/>
  <c r="AW57"/>
  <c r="AW58"/>
  <c r="AW59"/>
  <c r="AW60"/>
  <c r="AW61"/>
  <c r="AW62"/>
  <c r="AW63"/>
  <c r="AW64"/>
  <c r="AW65"/>
  <c r="AW66"/>
  <c r="AW67"/>
  <c r="AW68"/>
  <c r="AW69"/>
  <c r="AW70"/>
  <c r="AW71"/>
  <c r="AW72"/>
  <c r="AW73"/>
  <c r="AW74"/>
  <c r="AW75"/>
  <c r="AW76"/>
  <c r="AW77"/>
  <c r="AW78"/>
  <c r="AW79"/>
  <c r="AW80"/>
  <c r="AW81"/>
  <c r="AW82"/>
  <c r="AW83"/>
  <c r="AW84"/>
  <c r="AW85"/>
  <c r="AW86"/>
  <c r="AW87"/>
  <c r="AW88"/>
  <c r="AW89"/>
  <c r="AW90"/>
  <c r="AW91"/>
  <c r="AW92"/>
  <c r="AW93"/>
  <c r="AW94"/>
  <c r="AW95"/>
  <c r="AW96"/>
  <c r="AW97"/>
  <c r="AW98"/>
  <c r="AW99"/>
  <c r="AW100"/>
  <c r="AW101"/>
  <c r="AW102"/>
  <c r="AW103"/>
  <c r="AW1"/>
  <c r="AY6"/>
  <c r="EX6"/>
  <c r="BD6"/>
  <c r="BD5"/>
  <c r="BD7"/>
  <c r="BD8"/>
  <c r="BD9"/>
  <c r="BD10"/>
  <c r="BD11"/>
  <c r="BD12"/>
  <c r="BD13"/>
  <c r="BD14"/>
  <c r="BD15"/>
  <c r="BD16"/>
  <c r="BD17"/>
  <c r="BD18"/>
  <c r="BD19"/>
  <c r="BD20"/>
  <c r="BD21"/>
  <c r="BD22"/>
  <c r="BD23"/>
  <c r="BD24"/>
  <c r="BD25"/>
  <c r="BD26"/>
  <c r="BD27"/>
  <c r="BD28"/>
  <c r="BD29"/>
  <c r="BD30"/>
  <c r="BD31"/>
  <c r="BD32"/>
  <c r="BD33"/>
  <c r="BD34"/>
  <c r="BD35"/>
  <c r="BD36"/>
  <c r="BD37"/>
  <c r="BD38"/>
  <c r="BD39"/>
  <c r="BD40"/>
  <c r="BD41"/>
  <c r="BD42"/>
  <c r="BD43"/>
  <c r="BD44"/>
  <c r="BD45"/>
  <c r="BD46"/>
  <c r="BD47"/>
  <c r="BD48"/>
  <c r="BD49"/>
  <c r="BD50"/>
  <c r="BD51"/>
  <c r="BD52"/>
  <c r="BD53"/>
  <c r="BD54"/>
  <c r="BD55"/>
  <c r="BD56"/>
  <c r="BD57"/>
  <c r="BD58"/>
  <c r="BD59"/>
  <c r="BD60"/>
  <c r="BD61"/>
  <c r="BD62"/>
  <c r="BD63"/>
  <c r="BD64"/>
  <c r="BD65"/>
  <c r="BD66"/>
  <c r="BD67"/>
  <c r="BD68"/>
  <c r="BD69"/>
  <c r="BD70"/>
  <c r="BD71"/>
  <c r="BD72"/>
  <c r="BD73"/>
  <c r="BD74"/>
  <c r="BD75"/>
  <c r="BD76"/>
  <c r="BD77"/>
  <c r="BD78"/>
  <c r="BD79"/>
  <c r="BD80"/>
  <c r="BD81"/>
  <c r="BD82"/>
  <c r="BD83"/>
  <c r="BD84"/>
  <c r="BD85"/>
  <c r="BD86"/>
  <c r="BD87"/>
  <c r="BD88"/>
  <c r="BD89"/>
  <c r="BD90"/>
  <c r="BD91"/>
  <c r="BD92"/>
  <c r="BD93"/>
  <c r="BD94"/>
  <c r="BD95"/>
  <c r="BD96"/>
  <c r="BD97"/>
  <c r="BD98"/>
  <c r="BD99"/>
  <c r="BD100"/>
  <c r="BD101"/>
  <c r="BD102"/>
  <c r="BD103"/>
  <c r="BD1"/>
  <c r="BF6"/>
  <c r="EY6"/>
  <c r="BK6"/>
  <c r="BK5"/>
  <c r="BK7"/>
  <c r="BK8"/>
  <c r="BK9"/>
  <c r="BK10"/>
  <c r="BK11"/>
  <c r="BK12"/>
  <c r="BK13"/>
  <c r="BK14"/>
  <c r="BK15"/>
  <c r="BK16"/>
  <c r="BK17"/>
  <c r="BK18"/>
  <c r="BK19"/>
  <c r="BK20"/>
  <c r="BK21"/>
  <c r="BK22"/>
  <c r="BK23"/>
  <c r="BK24"/>
  <c r="BK25"/>
  <c r="BK26"/>
  <c r="BK27"/>
  <c r="BK28"/>
  <c r="BK29"/>
  <c r="BK30"/>
  <c r="BK31"/>
  <c r="BK32"/>
  <c r="BK33"/>
  <c r="BK34"/>
  <c r="BK35"/>
  <c r="BK36"/>
  <c r="BK37"/>
  <c r="BK38"/>
  <c r="BK39"/>
  <c r="BK40"/>
  <c r="BK41"/>
  <c r="BK42"/>
  <c r="BK43"/>
  <c r="BK44"/>
  <c r="BK45"/>
  <c r="BK46"/>
  <c r="BK47"/>
  <c r="BK48"/>
  <c r="BK49"/>
  <c r="BK50"/>
  <c r="BK51"/>
  <c r="BK52"/>
  <c r="BK53"/>
  <c r="BK54"/>
  <c r="BK55"/>
  <c r="BK56"/>
  <c r="BK57"/>
  <c r="BK58"/>
  <c r="BK59"/>
  <c r="BK60"/>
  <c r="BK61"/>
  <c r="BK62"/>
  <c r="BK63"/>
  <c r="BK64"/>
  <c r="BK65"/>
  <c r="BK66"/>
  <c r="BK67"/>
  <c r="BK68"/>
  <c r="BK69"/>
  <c r="BK70"/>
  <c r="BK71"/>
  <c r="BK72"/>
  <c r="BK73"/>
  <c r="BK74"/>
  <c r="BK75"/>
  <c r="BK76"/>
  <c r="BK77"/>
  <c r="BK78"/>
  <c r="BK79"/>
  <c r="BK80"/>
  <c r="BK81"/>
  <c r="BK82"/>
  <c r="BK83"/>
  <c r="BK84"/>
  <c r="BK85"/>
  <c r="BK86"/>
  <c r="BK87"/>
  <c r="BK88"/>
  <c r="BK89"/>
  <c r="BK90"/>
  <c r="BK91"/>
  <c r="BK92"/>
  <c r="BK93"/>
  <c r="BK94"/>
  <c r="BK95"/>
  <c r="BK96"/>
  <c r="BK97"/>
  <c r="BK98"/>
  <c r="BK99"/>
  <c r="BK100"/>
  <c r="BK101"/>
  <c r="BK102"/>
  <c r="BK103"/>
  <c r="BK1"/>
  <c r="BM6"/>
  <c r="EZ6"/>
  <c r="BR6"/>
  <c r="BR5"/>
  <c r="BR7"/>
  <c r="BR8"/>
  <c r="BR9"/>
  <c r="BR10"/>
  <c r="BR11"/>
  <c r="BR12"/>
  <c r="BR13"/>
  <c r="BR14"/>
  <c r="BR15"/>
  <c r="BR16"/>
  <c r="BR17"/>
  <c r="BR18"/>
  <c r="BR19"/>
  <c r="BR20"/>
  <c r="BR21"/>
  <c r="BR22"/>
  <c r="BR23"/>
  <c r="BR24"/>
  <c r="BR25"/>
  <c r="BR26"/>
  <c r="BR27"/>
  <c r="BR28"/>
  <c r="BR29"/>
  <c r="BR30"/>
  <c r="BR31"/>
  <c r="BR32"/>
  <c r="BR33"/>
  <c r="BR34"/>
  <c r="BR35"/>
  <c r="BR36"/>
  <c r="BR37"/>
  <c r="BR38"/>
  <c r="BR39"/>
  <c r="BR40"/>
  <c r="BR41"/>
  <c r="BR42"/>
  <c r="BR43"/>
  <c r="BR44"/>
  <c r="BR45"/>
  <c r="BR46"/>
  <c r="BR47"/>
  <c r="BR48"/>
  <c r="BR49"/>
  <c r="BR50"/>
  <c r="BR51"/>
  <c r="BR52"/>
  <c r="BR53"/>
  <c r="BR54"/>
  <c r="BR55"/>
  <c r="BR56"/>
  <c r="BR57"/>
  <c r="BR58"/>
  <c r="BR59"/>
  <c r="BR60"/>
  <c r="BR61"/>
  <c r="BR62"/>
  <c r="BR63"/>
  <c r="BR64"/>
  <c r="BR65"/>
  <c r="BR66"/>
  <c r="BR67"/>
  <c r="BR68"/>
  <c r="BR69"/>
  <c r="BR70"/>
  <c r="BR71"/>
  <c r="BR72"/>
  <c r="BR73"/>
  <c r="BR74"/>
  <c r="BR75"/>
  <c r="BR76"/>
  <c r="BR77"/>
  <c r="BR78"/>
  <c r="BR79"/>
  <c r="BR80"/>
  <c r="BR81"/>
  <c r="BR82"/>
  <c r="BR83"/>
  <c r="BR84"/>
  <c r="BR85"/>
  <c r="BR86"/>
  <c r="BR87"/>
  <c r="BR88"/>
  <c r="BR89"/>
  <c r="BR90"/>
  <c r="BR91"/>
  <c r="BR92"/>
  <c r="BR93"/>
  <c r="BR94"/>
  <c r="BR95"/>
  <c r="BR96"/>
  <c r="BR97"/>
  <c r="BR98"/>
  <c r="BR99"/>
  <c r="BR100"/>
  <c r="BR101"/>
  <c r="BR102"/>
  <c r="BR103"/>
  <c r="BR1"/>
  <c r="BT6"/>
  <c r="FA6"/>
  <c r="BY6"/>
  <c r="BY5"/>
  <c r="BY7"/>
  <c r="BY8"/>
  <c r="BY9"/>
  <c r="BY10"/>
  <c r="BY11"/>
  <c r="BY12"/>
  <c r="BY13"/>
  <c r="BY14"/>
  <c r="BY15"/>
  <c r="BY16"/>
  <c r="BY17"/>
  <c r="BY18"/>
  <c r="BY19"/>
  <c r="BY20"/>
  <c r="BY21"/>
  <c r="BY22"/>
  <c r="BY23"/>
  <c r="BY24"/>
  <c r="BY25"/>
  <c r="BY26"/>
  <c r="BY27"/>
  <c r="BY28"/>
  <c r="BY29"/>
  <c r="BY30"/>
  <c r="BY31"/>
  <c r="BY32"/>
  <c r="BY33"/>
  <c r="BY34"/>
  <c r="BY35"/>
  <c r="BY36"/>
  <c r="BY37"/>
  <c r="BY38"/>
  <c r="BY39"/>
  <c r="BY40"/>
  <c r="BY41"/>
  <c r="BY42"/>
  <c r="BY43"/>
  <c r="BY44"/>
  <c r="BY45"/>
  <c r="BY46"/>
  <c r="BY47"/>
  <c r="BY48"/>
  <c r="BY49"/>
  <c r="BY50"/>
  <c r="BY51"/>
  <c r="BY52"/>
  <c r="BY53"/>
  <c r="BY54"/>
  <c r="BY55"/>
  <c r="BY56"/>
  <c r="BY57"/>
  <c r="BY58"/>
  <c r="BY59"/>
  <c r="BY60"/>
  <c r="BY61"/>
  <c r="BY62"/>
  <c r="BY63"/>
  <c r="BY64"/>
  <c r="BY65"/>
  <c r="BY66"/>
  <c r="BY67"/>
  <c r="BY68"/>
  <c r="BY69"/>
  <c r="BY70"/>
  <c r="BY71"/>
  <c r="BY72"/>
  <c r="BY73"/>
  <c r="BY74"/>
  <c r="BY75"/>
  <c r="BY76"/>
  <c r="BY77"/>
  <c r="BY78"/>
  <c r="BY79"/>
  <c r="BY80"/>
  <c r="BY81"/>
  <c r="BY82"/>
  <c r="BY83"/>
  <c r="BY84"/>
  <c r="BY85"/>
  <c r="BY86"/>
  <c r="BY87"/>
  <c r="BY88"/>
  <c r="BY89"/>
  <c r="BY90"/>
  <c r="BY91"/>
  <c r="BY92"/>
  <c r="BY93"/>
  <c r="BY94"/>
  <c r="BY95"/>
  <c r="BY96"/>
  <c r="BY97"/>
  <c r="BY98"/>
  <c r="BY99"/>
  <c r="BY100"/>
  <c r="BY101"/>
  <c r="BY102"/>
  <c r="BY103"/>
  <c r="BY1"/>
  <c r="CA6"/>
  <c r="FB6"/>
  <c r="CF6"/>
  <c r="CF5"/>
  <c r="CF7"/>
  <c r="CF8"/>
  <c r="CF9"/>
  <c r="CF10"/>
  <c r="CF11"/>
  <c r="CF12"/>
  <c r="CF13"/>
  <c r="CF14"/>
  <c r="CF15"/>
  <c r="CF16"/>
  <c r="CF17"/>
  <c r="CF18"/>
  <c r="CF19"/>
  <c r="CF20"/>
  <c r="CF21"/>
  <c r="CF22"/>
  <c r="CF23"/>
  <c r="CF24"/>
  <c r="CF25"/>
  <c r="CF26"/>
  <c r="CF27"/>
  <c r="CF28"/>
  <c r="CF29"/>
  <c r="CF30"/>
  <c r="CF31"/>
  <c r="CF32"/>
  <c r="CF33"/>
  <c r="CF34"/>
  <c r="CF35"/>
  <c r="CF36"/>
  <c r="CF37"/>
  <c r="CF38"/>
  <c r="CF39"/>
  <c r="CF40"/>
  <c r="CF41"/>
  <c r="CF42"/>
  <c r="CF43"/>
  <c r="CF44"/>
  <c r="CF45"/>
  <c r="CF46"/>
  <c r="CF47"/>
  <c r="CF48"/>
  <c r="CF49"/>
  <c r="CF50"/>
  <c r="CF51"/>
  <c r="CF52"/>
  <c r="CF53"/>
  <c r="CF54"/>
  <c r="CF55"/>
  <c r="CF56"/>
  <c r="CF57"/>
  <c r="CF58"/>
  <c r="CF59"/>
  <c r="CF60"/>
  <c r="CF61"/>
  <c r="CF62"/>
  <c r="CF63"/>
  <c r="CF64"/>
  <c r="CF65"/>
  <c r="CF66"/>
  <c r="CF67"/>
  <c r="CF68"/>
  <c r="CF69"/>
  <c r="CF70"/>
  <c r="CF71"/>
  <c r="CF72"/>
  <c r="CF73"/>
  <c r="CF74"/>
  <c r="CF75"/>
  <c r="CF76"/>
  <c r="CF77"/>
  <c r="CF78"/>
  <c r="CF79"/>
  <c r="CF80"/>
  <c r="CF81"/>
  <c r="CF82"/>
  <c r="CF83"/>
  <c r="CF84"/>
  <c r="CF85"/>
  <c r="CF86"/>
  <c r="CF87"/>
  <c r="CF88"/>
  <c r="CF89"/>
  <c r="CF90"/>
  <c r="CF91"/>
  <c r="CF92"/>
  <c r="CF93"/>
  <c r="CF94"/>
  <c r="CF95"/>
  <c r="CF96"/>
  <c r="CF97"/>
  <c r="CF98"/>
  <c r="CF99"/>
  <c r="CF100"/>
  <c r="CF101"/>
  <c r="CF102"/>
  <c r="CF103"/>
  <c r="CF1"/>
  <c r="CH6"/>
  <c r="FC6"/>
  <c r="H6"/>
  <c r="FM6"/>
  <c r="O6"/>
  <c r="FN6"/>
  <c r="V6"/>
  <c r="FO6"/>
  <c r="AC6"/>
  <c r="FP6"/>
  <c r="AJ6"/>
  <c r="FQ6"/>
  <c r="AQ6"/>
  <c r="FR6"/>
  <c r="AX6"/>
  <c r="FS6"/>
  <c r="BE6"/>
  <c r="FT6"/>
  <c r="BL6"/>
  <c r="FU6"/>
  <c r="BS6"/>
  <c r="FV6"/>
  <c r="BZ6"/>
  <c r="FW6"/>
  <c r="CG6"/>
  <c r="FX6"/>
  <c r="GS1"/>
  <c r="GS6"/>
  <c r="CK6"/>
  <c r="B5"/>
  <c r="B1"/>
  <c r="CL1"/>
  <c r="I5"/>
  <c r="ER5"/>
  <c r="P5"/>
  <c r="ES5"/>
  <c r="W5"/>
  <c r="ET5"/>
  <c r="AD5"/>
  <c r="EU5"/>
  <c r="AK5"/>
  <c r="EV5"/>
  <c r="AR5"/>
  <c r="EW5"/>
  <c r="AY5"/>
  <c r="EX5"/>
  <c r="BF5"/>
  <c r="EY5"/>
  <c r="BM5"/>
  <c r="EZ5"/>
  <c r="BT5"/>
  <c r="FA5"/>
  <c r="CA5"/>
  <c r="FB5"/>
  <c r="CH5"/>
  <c r="FC5"/>
  <c r="H5"/>
  <c r="FM5"/>
  <c r="O5"/>
  <c r="FN5"/>
  <c r="V5"/>
  <c r="FO5"/>
  <c r="AC5"/>
  <c r="FP5"/>
  <c r="AJ5"/>
  <c r="FQ5"/>
  <c r="AQ5"/>
  <c r="FR5"/>
  <c r="AX5"/>
  <c r="FS5"/>
  <c r="BE5"/>
  <c r="FT5"/>
  <c r="BL5"/>
  <c r="FU5"/>
  <c r="BS5"/>
  <c r="FV5"/>
  <c r="BZ5"/>
  <c r="FW5"/>
  <c r="CG5"/>
  <c r="FX5"/>
  <c r="GS5"/>
  <c r="CK5"/>
  <c r="I7"/>
  <c r="ER7"/>
  <c r="P7"/>
  <c r="ES7"/>
  <c r="W7"/>
  <c r="ET7"/>
  <c r="AD7"/>
  <c r="EU7"/>
  <c r="AK7"/>
  <c r="EV7"/>
  <c r="AR7"/>
  <c r="EW7"/>
  <c r="AY7"/>
  <c r="EX7"/>
  <c r="BF7"/>
  <c r="EY7"/>
  <c r="BM7"/>
  <c r="EZ7"/>
  <c r="BT7"/>
  <c r="FA7"/>
  <c r="CA7"/>
  <c r="FB7"/>
  <c r="CH7"/>
  <c r="FC7"/>
  <c r="H7"/>
  <c r="FM7"/>
  <c r="O7"/>
  <c r="FN7"/>
  <c r="V7"/>
  <c r="FO7"/>
  <c r="AC7"/>
  <c r="FP7"/>
  <c r="AJ7"/>
  <c r="FQ7"/>
  <c r="AQ7"/>
  <c r="FR7"/>
  <c r="AX7"/>
  <c r="FS7"/>
  <c r="BE7"/>
  <c r="FT7"/>
  <c r="BL7"/>
  <c r="FU7"/>
  <c r="BS7"/>
  <c r="FV7"/>
  <c r="BZ7"/>
  <c r="FW7"/>
  <c r="CG7"/>
  <c r="FX7"/>
  <c r="GS7"/>
  <c r="CK7"/>
  <c r="I8"/>
  <c r="ER8"/>
  <c r="P8"/>
  <c r="ES8"/>
  <c r="W8"/>
  <c r="ET8"/>
  <c r="AD8"/>
  <c r="EU8"/>
  <c r="AK8"/>
  <c r="EV8"/>
  <c r="AR8"/>
  <c r="EW8"/>
  <c r="AY8"/>
  <c r="EX8"/>
  <c r="BF8"/>
  <c r="EY8"/>
  <c r="BM8"/>
  <c r="EZ8"/>
  <c r="BT8"/>
  <c r="FA8"/>
  <c r="CA8"/>
  <c r="FB8"/>
  <c r="CH8"/>
  <c r="FC8"/>
  <c r="H8"/>
  <c r="FM8"/>
  <c r="O8"/>
  <c r="FN8"/>
  <c r="V8"/>
  <c r="FO8"/>
  <c r="AC8"/>
  <c r="FP8"/>
  <c r="AJ8"/>
  <c r="FQ8"/>
  <c r="AQ8"/>
  <c r="FR8"/>
  <c r="AX8"/>
  <c r="FS8"/>
  <c r="BE8"/>
  <c r="FT8"/>
  <c r="BL8"/>
  <c r="FU8"/>
  <c r="BS8"/>
  <c r="FV8"/>
  <c r="BZ8"/>
  <c r="FW8"/>
  <c r="CG8"/>
  <c r="FX8"/>
  <c r="GS8"/>
  <c r="CK8"/>
  <c r="I9"/>
  <c r="ER9"/>
  <c r="P9"/>
  <c r="ES9"/>
  <c r="W9"/>
  <c r="ET9"/>
  <c r="AD9"/>
  <c r="EU9"/>
  <c r="AK9"/>
  <c r="EV9"/>
  <c r="AR9"/>
  <c r="EW9"/>
  <c r="AY9"/>
  <c r="EX9"/>
  <c r="BF9"/>
  <c r="EY9"/>
  <c r="BM9"/>
  <c r="EZ9"/>
  <c r="BT9"/>
  <c r="FA9"/>
  <c r="CA9"/>
  <c r="FB9"/>
  <c r="CH9"/>
  <c r="FC9"/>
  <c r="H9"/>
  <c r="FM9"/>
  <c r="O9"/>
  <c r="FN9"/>
  <c r="V9"/>
  <c r="FO9"/>
  <c r="AC9"/>
  <c r="FP9"/>
  <c r="AJ9"/>
  <c r="FQ9"/>
  <c r="AQ9"/>
  <c r="FR9"/>
  <c r="AX9"/>
  <c r="FS9"/>
  <c r="BE9"/>
  <c r="FT9"/>
  <c r="BL9"/>
  <c r="FU9"/>
  <c r="BS9"/>
  <c r="FV9"/>
  <c r="BZ9"/>
  <c r="FW9"/>
  <c r="CG9"/>
  <c r="FX9"/>
  <c r="GS9"/>
  <c r="CK9"/>
  <c r="I10"/>
  <c r="ER10"/>
  <c r="P10"/>
  <c r="ES10"/>
  <c r="W10"/>
  <c r="ET10"/>
  <c r="AD10"/>
  <c r="EU10"/>
  <c r="AK10"/>
  <c r="EV10"/>
  <c r="AR10"/>
  <c r="EW10"/>
  <c r="AY10"/>
  <c r="EX10"/>
  <c r="BF10"/>
  <c r="EY10"/>
  <c r="BM10"/>
  <c r="EZ10"/>
  <c r="BT10"/>
  <c r="FA10"/>
  <c r="CA10"/>
  <c r="FB10"/>
  <c r="CH10"/>
  <c r="FC10"/>
  <c r="H10"/>
  <c r="FM10"/>
  <c r="O10"/>
  <c r="FN10"/>
  <c r="V10"/>
  <c r="FO10"/>
  <c r="AC10"/>
  <c r="FP10"/>
  <c r="AJ10"/>
  <c r="FQ10"/>
  <c r="AQ10"/>
  <c r="FR10"/>
  <c r="AX10"/>
  <c r="FS10"/>
  <c r="BE10"/>
  <c r="FT10"/>
  <c r="BL10"/>
  <c r="FU10"/>
  <c r="BS10"/>
  <c r="FV10"/>
  <c r="BZ10"/>
  <c r="FW10"/>
  <c r="CG10"/>
  <c r="FX10"/>
  <c r="GS10"/>
  <c r="CK10"/>
  <c r="I11"/>
  <c r="ER11"/>
  <c r="P11"/>
  <c r="ES11"/>
  <c r="W11"/>
  <c r="ET11"/>
  <c r="AD11"/>
  <c r="EU11"/>
  <c r="AK11"/>
  <c r="EV11"/>
  <c r="AR11"/>
  <c r="EW11"/>
  <c r="AY11"/>
  <c r="EX11"/>
  <c r="BF11"/>
  <c r="EY11"/>
  <c r="BM11"/>
  <c r="EZ11"/>
  <c r="BT11"/>
  <c r="FA11"/>
  <c r="CA11"/>
  <c r="FB11"/>
  <c r="CH11"/>
  <c r="FC11"/>
  <c r="H11"/>
  <c r="FM11"/>
  <c r="O11"/>
  <c r="FN11"/>
  <c r="V11"/>
  <c r="FO11"/>
  <c r="AC11"/>
  <c r="FP11"/>
  <c r="AJ11"/>
  <c r="FQ11"/>
  <c r="AQ11"/>
  <c r="FR11"/>
  <c r="AX11"/>
  <c r="FS11"/>
  <c r="BE11"/>
  <c r="FT11"/>
  <c r="BL11"/>
  <c r="FU11"/>
  <c r="BS11"/>
  <c r="FV11"/>
  <c r="BZ11"/>
  <c r="FW11"/>
  <c r="CG11"/>
  <c r="FX11"/>
  <c r="GS11"/>
  <c r="CK11"/>
  <c r="I12"/>
  <c r="ER12"/>
  <c r="P12"/>
  <c r="ES12"/>
  <c r="W12"/>
  <c r="ET12"/>
  <c r="AD12"/>
  <c r="EU12"/>
  <c r="AK12"/>
  <c r="EV12"/>
  <c r="AR12"/>
  <c r="EW12"/>
  <c r="AY12"/>
  <c r="EX12"/>
  <c r="BF12"/>
  <c r="EY12"/>
  <c r="BM12"/>
  <c r="EZ12"/>
  <c r="BT12"/>
  <c r="FA12"/>
  <c r="CA12"/>
  <c r="FB12"/>
  <c r="CH12"/>
  <c r="FC12"/>
  <c r="H12"/>
  <c r="FM12"/>
  <c r="O12"/>
  <c r="FN12"/>
  <c r="V12"/>
  <c r="FO12"/>
  <c r="AC12"/>
  <c r="FP12"/>
  <c r="AJ12"/>
  <c r="FQ12"/>
  <c r="AQ12"/>
  <c r="FR12"/>
  <c r="AX12"/>
  <c r="FS12"/>
  <c r="BE12"/>
  <c r="FT12"/>
  <c r="BL12"/>
  <c r="FU12"/>
  <c r="BS12"/>
  <c r="FV12"/>
  <c r="BZ12"/>
  <c r="FW12"/>
  <c r="CG12"/>
  <c r="FX12"/>
  <c r="GS12"/>
  <c r="CK12"/>
  <c r="CL6"/>
  <c r="AR14"/>
  <c r="AR15"/>
  <c r="EW15"/>
  <c r="AR17"/>
  <c r="AR18"/>
  <c r="AR19"/>
  <c r="AR23"/>
  <c r="EW23"/>
  <c r="AQ24"/>
  <c r="AS24"/>
  <c r="AR27"/>
  <c r="EW27"/>
  <c r="AR30"/>
  <c r="EW30"/>
  <c r="AR31"/>
  <c r="EW31"/>
  <c r="AR32"/>
  <c r="EW32"/>
  <c r="AR33"/>
  <c r="AR35"/>
  <c r="AR39"/>
  <c r="EW39"/>
  <c r="AR40"/>
  <c r="AR42"/>
  <c r="AR47"/>
  <c r="AR50"/>
  <c r="EW50"/>
  <c r="AR55"/>
  <c r="AR63"/>
  <c r="AR64"/>
  <c r="AR66"/>
  <c r="AR71"/>
  <c r="EW71"/>
  <c r="AR72"/>
  <c r="AR74"/>
  <c r="AR79"/>
  <c r="EW79"/>
  <c r="AR82"/>
  <c r="AR88"/>
  <c r="EW88"/>
  <c r="AR90"/>
  <c r="AQ90"/>
  <c r="AS90"/>
  <c r="AR94"/>
  <c r="AQ94"/>
  <c r="AT94"/>
  <c r="AR95"/>
  <c r="EW95"/>
  <c r="AQ96"/>
  <c r="AS96"/>
  <c r="AR98"/>
  <c r="AR103"/>
  <c r="AM11"/>
  <c r="AL1"/>
  <c r="AM5"/>
  <c r="AM6"/>
  <c r="AM7"/>
  <c r="AM8"/>
  <c r="AM9"/>
  <c r="AM10"/>
  <c r="AM12"/>
  <c r="AL11"/>
  <c r="AK13"/>
  <c r="EV13"/>
  <c r="AK14"/>
  <c r="EV14"/>
  <c r="AK16"/>
  <c r="EV16"/>
  <c r="AK17"/>
  <c r="EV17"/>
  <c r="AK19"/>
  <c r="AK20"/>
  <c r="AJ20"/>
  <c r="AL20"/>
  <c r="AK21"/>
  <c r="EV21"/>
  <c r="AK22"/>
  <c r="EV22"/>
  <c r="AK23"/>
  <c r="EV23"/>
  <c r="AK24"/>
  <c r="AK25"/>
  <c r="EV25"/>
  <c r="AK27"/>
  <c r="EV27"/>
  <c r="AK28"/>
  <c r="EV28"/>
  <c r="AK29"/>
  <c r="AK30"/>
  <c r="EV30"/>
  <c r="AK31"/>
  <c r="AK32"/>
  <c r="EV32"/>
  <c r="AK35"/>
  <c r="EV35"/>
  <c r="AK36"/>
  <c r="EV36"/>
  <c r="AK37"/>
  <c r="AK40"/>
  <c r="AK41"/>
  <c r="AK42"/>
  <c r="AK48"/>
  <c r="AK49"/>
  <c r="EV49"/>
  <c r="AK50"/>
  <c r="AK53"/>
  <c r="AK56"/>
  <c r="AK57"/>
  <c r="EV57"/>
  <c r="AK58"/>
  <c r="AJ58"/>
  <c r="AM58"/>
  <c r="AK60"/>
  <c r="EV60"/>
  <c r="AK61"/>
  <c r="AK64"/>
  <c r="AK68"/>
  <c r="EV68"/>
  <c r="AK69"/>
  <c r="EV69"/>
  <c r="AK72"/>
  <c r="AK76"/>
  <c r="EV76"/>
  <c r="AK77"/>
  <c r="AK80"/>
  <c r="AK81"/>
  <c r="EV81"/>
  <c r="AK82"/>
  <c r="AK84"/>
  <c r="EV84"/>
  <c r="AK86"/>
  <c r="AK88"/>
  <c r="AK90"/>
  <c r="AK92"/>
  <c r="AJ92"/>
  <c r="AM92"/>
  <c r="AK96"/>
  <c r="AK97"/>
  <c r="EV97"/>
  <c r="AK100"/>
  <c r="EV100"/>
  <c r="AK101"/>
  <c r="AJ101"/>
  <c r="AM101"/>
  <c r="AD13"/>
  <c r="EU13"/>
  <c r="AD16"/>
  <c r="EU16"/>
  <c r="AD17"/>
  <c r="AD19"/>
  <c r="EU19"/>
  <c r="AD20"/>
  <c r="EU20"/>
  <c r="AD22"/>
  <c r="AD24"/>
  <c r="EU24"/>
  <c r="AD27"/>
  <c r="EU27"/>
  <c r="AD28"/>
  <c r="EU28"/>
  <c r="AD29"/>
  <c r="AD30"/>
  <c r="EU30"/>
  <c r="AD32"/>
  <c r="EU32"/>
  <c r="AD33"/>
  <c r="AD35"/>
  <c r="EU35"/>
  <c r="AD36"/>
  <c r="AD37"/>
  <c r="AD38"/>
  <c r="EU38"/>
  <c r="AD41"/>
  <c r="AD46"/>
  <c r="EU46"/>
  <c r="AD49"/>
  <c r="AD50"/>
  <c r="AD54"/>
  <c r="EU54"/>
  <c r="AD57"/>
  <c r="EU57"/>
  <c r="AC58"/>
  <c r="AE58"/>
  <c r="AD62"/>
  <c r="EU62"/>
  <c r="AD63"/>
  <c r="EU63"/>
  <c r="AD65"/>
  <c r="AD70"/>
  <c r="AD71"/>
  <c r="EU71"/>
  <c r="AD73"/>
  <c r="AD74"/>
  <c r="AD78"/>
  <c r="EU78"/>
  <c r="AD81"/>
  <c r="AD82"/>
  <c r="AD87"/>
  <c r="AC87"/>
  <c r="AF87"/>
  <c r="AD89"/>
  <c r="AD92"/>
  <c r="AD94"/>
  <c r="AD97"/>
  <c r="AD99"/>
  <c r="AD102"/>
  <c r="EU102"/>
  <c r="AD103"/>
  <c r="AC103"/>
  <c r="AF103"/>
  <c r="Y7"/>
  <c r="X1"/>
  <c r="Y5"/>
  <c r="Y6"/>
  <c r="Y8"/>
  <c r="Y9"/>
  <c r="Y10"/>
  <c r="Y11"/>
  <c r="Y12"/>
  <c r="X7"/>
  <c r="W13"/>
  <c r="W14"/>
  <c r="W16"/>
  <c r="ET16"/>
  <c r="W17"/>
  <c r="W18"/>
  <c r="ET18"/>
  <c r="W19"/>
  <c r="ET19"/>
  <c r="W20"/>
  <c r="W21"/>
  <c r="W22"/>
  <c r="W25"/>
  <c r="ET25"/>
  <c r="W26"/>
  <c r="ET26"/>
  <c r="W27"/>
  <c r="ET27"/>
  <c r="W29"/>
  <c r="ET29"/>
  <c r="W30"/>
  <c r="ET30"/>
  <c r="W31"/>
  <c r="W32"/>
  <c r="ET32"/>
  <c r="W33"/>
  <c r="ET33"/>
  <c r="W34"/>
  <c r="ET34"/>
  <c r="W35"/>
  <c r="W36"/>
  <c r="ET36"/>
  <c r="W37"/>
  <c r="ET37"/>
  <c r="W38"/>
  <c r="ET38"/>
  <c r="W39"/>
  <c r="ET39"/>
  <c r="W43"/>
  <c r="ET43"/>
  <c r="W44"/>
  <c r="ET44"/>
  <c r="W46"/>
  <c r="W51"/>
  <c r="ET51"/>
  <c r="W54"/>
  <c r="ET54"/>
  <c r="W55"/>
  <c r="ET55"/>
  <c r="W59"/>
  <c r="ET59"/>
  <c r="W62"/>
  <c r="ET62"/>
  <c r="W63"/>
  <c r="ET63"/>
  <c r="W67"/>
  <c r="W70"/>
  <c r="ET70"/>
  <c r="W75"/>
  <c r="ET75"/>
  <c r="W78"/>
  <c r="ET78"/>
  <c r="W79"/>
  <c r="W83"/>
  <c r="ET83"/>
  <c r="W86"/>
  <c r="W87"/>
  <c r="W91"/>
  <c r="ET91"/>
  <c r="W92"/>
  <c r="ET92"/>
  <c r="W94"/>
  <c r="W95"/>
  <c r="ET95"/>
  <c r="W99"/>
  <c r="ET99"/>
  <c r="W102"/>
  <c r="P13"/>
  <c r="ES13"/>
  <c r="P14"/>
  <c r="ES14"/>
  <c r="P15"/>
  <c r="ES15"/>
  <c r="P16"/>
  <c r="P18"/>
  <c r="P19"/>
  <c r="ES19"/>
  <c r="P21"/>
  <c r="P22"/>
  <c r="ES22"/>
  <c r="P23"/>
  <c r="ES23"/>
  <c r="P24"/>
  <c r="ES24"/>
  <c r="P26"/>
  <c r="ES26"/>
  <c r="P27"/>
  <c r="P29"/>
  <c r="ES29"/>
  <c r="P30"/>
  <c r="P31"/>
  <c r="ES31"/>
  <c r="P32"/>
  <c r="ES32"/>
  <c r="P34"/>
  <c r="P35"/>
  <c r="P37"/>
  <c r="P40"/>
  <c r="ES40"/>
  <c r="P48"/>
  <c r="ES48"/>
  <c r="P51"/>
  <c r="P52"/>
  <c r="P60"/>
  <c r="ES60"/>
  <c r="P67"/>
  <c r="ES67"/>
  <c r="P68"/>
  <c r="P69"/>
  <c r="ES69"/>
  <c r="P72"/>
  <c r="ES72"/>
  <c r="P75"/>
  <c r="ES75"/>
  <c r="P76"/>
  <c r="ES76"/>
  <c r="P80"/>
  <c r="P81"/>
  <c r="P83"/>
  <c r="P84"/>
  <c r="ES84"/>
  <c r="P88"/>
  <c r="ES88"/>
  <c r="P91"/>
  <c r="P92"/>
  <c r="ES92"/>
  <c r="P96"/>
  <c r="P97"/>
  <c r="P99"/>
  <c r="P100"/>
  <c r="I13"/>
  <c r="I14"/>
  <c r="I15"/>
  <c r="ER15"/>
  <c r="I16"/>
  <c r="ER16"/>
  <c r="I17"/>
  <c r="ER17"/>
  <c r="I20"/>
  <c r="ER20"/>
  <c r="I21"/>
  <c r="I22"/>
  <c r="ER22"/>
  <c r="I23"/>
  <c r="ER23"/>
  <c r="I24"/>
  <c r="I25"/>
  <c r="I28"/>
  <c r="ER28"/>
  <c r="I29"/>
  <c r="ER29"/>
  <c r="I30"/>
  <c r="I32"/>
  <c r="ER32"/>
  <c r="I33"/>
  <c r="I35"/>
  <c r="ER35"/>
  <c r="I37"/>
  <c r="ER37"/>
  <c r="I38"/>
  <c r="ER38"/>
  <c r="I39"/>
  <c r="ER39"/>
  <c r="I40"/>
  <c r="ER40"/>
  <c r="I41"/>
  <c r="ER41"/>
  <c r="I45"/>
  <c r="ER45"/>
  <c r="I46"/>
  <c r="I47"/>
  <c r="ER47"/>
  <c r="I48"/>
  <c r="ER48"/>
  <c r="I49"/>
  <c r="I53"/>
  <c r="I54"/>
  <c r="I55"/>
  <c r="ER55"/>
  <c r="I56"/>
  <c r="ER56"/>
  <c r="I57"/>
  <c r="I61"/>
  <c r="ER61"/>
  <c r="I62"/>
  <c r="I63"/>
  <c r="ER63"/>
  <c r="I64"/>
  <c r="ER64"/>
  <c r="I65"/>
  <c r="ER65"/>
  <c r="I69"/>
  <c r="I70"/>
  <c r="I71"/>
  <c r="ER71"/>
  <c r="I72"/>
  <c r="ER72"/>
  <c r="I73"/>
  <c r="I77"/>
  <c r="ER77"/>
  <c r="I78"/>
  <c r="I79"/>
  <c r="ER79"/>
  <c r="I80"/>
  <c r="ER80"/>
  <c r="I81"/>
  <c r="I85"/>
  <c r="I86"/>
  <c r="ER86"/>
  <c r="I87"/>
  <c r="ER87"/>
  <c r="I88"/>
  <c r="ER88"/>
  <c r="I89"/>
  <c r="I93"/>
  <c r="ER93"/>
  <c r="I94"/>
  <c r="ER94"/>
  <c r="I95"/>
  <c r="ER95"/>
  <c r="I96"/>
  <c r="ER96"/>
  <c r="I97"/>
  <c r="I101"/>
  <c r="I102"/>
  <c r="ER102"/>
  <c r="GM1"/>
  <c r="AP2"/>
  <c r="H13"/>
  <c r="FM13"/>
  <c r="O13"/>
  <c r="FN13"/>
  <c r="V13"/>
  <c r="AC13"/>
  <c r="FP13"/>
  <c r="AJ13"/>
  <c r="FQ13"/>
  <c r="AQ13"/>
  <c r="FR13"/>
  <c r="H14"/>
  <c r="FM14"/>
  <c r="O14"/>
  <c r="FN14"/>
  <c r="V14"/>
  <c r="FO14"/>
  <c r="AC14"/>
  <c r="FP14"/>
  <c r="AJ14"/>
  <c r="FQ14"/>
  <c r="AQ14"/>
  <c r="FR14"/>
  <c r="H15"/>
  <c r="O15"/>
  <c r="V15"/>
  <c r="FO15"/>
  <c r="AC15"/>
  <c r="FP15"/>
  <c r="AJ15"/>
  <c r="FQ15"/>
  <c r="AQ15"/>
  <c r="FR15"/>
  <c r="H16"/>
  <c r="FM16"/>
  <c r="O16"/>
  <c r="FN16"/>
  <c r="V16"/>
  <c r="FO16"/>
  <c r="AC16"/>
  <c r="FP16"/>
  <c r="AJ16"/>
  <c r="FQ16"/>
  <c r="AQ16"/>
  <c r="FR16"/>
  <c r="ET17"/>
  <c r="H17"/>
  <c r="O17"/>
  <c r="FN17"/>
  <c r="V17"/>
  <c r="FO17"/>
  <c r="AC17"/>
  <c r="FP17"/>
  <c r="AJ17"/>
  <c r="FQ17"/>
  <c r="AQ17"/>
  <c r="FR17"/>
  <c r="I18"/>
  <c r="ER18"/>
  <c r="H18"/>
  <c r="O18"/>
  <c r="FN18"/>
  <c r="V18"/>
  <c r="FO18"/>
  <c r="AC18"/>
  <c r="FP18"/>
  <c r="AJ18"/>
  <c r="FQ18"/>
  <c r="AQ18"/>
  <c r="AS18"/>
  <c r="I19"/>
  <c r="ER19"/>
  <c r="H19"/>
  <c r="O19"/>
  <c r="FN19"/>
  <c r="V19"/>
  <c r="FO19"/>
  <c r="AC19"/>
  <c r="FP19"/>
  <c r="AJ19"/>
  <c r="FQ19"/>
  <c r="AQ19"/>
  <c r="FR19"/>
  <c r="H20"/>
  <c r="FM20"/>
  <c r="O20"/>
  <c r="FN20"/>
  <c r="V20"/>
  <c r="FO20"/>
  <c r="AC20"/>
  <c r="FP20"/>
  <c r="FQ20"/>
  <c r="AQ20"/>
  <c r="FR20"/>
  <c r="AD21"/>
  <c r="H21"/>
  <c r="FM21"/>
  <c r="O21"/>
  <c r="FN21"/>
  <c r="V21"/>
  <c r="FO21"/>
  <c r="AC21"/>
  <c r="FP21"/>
  <c r="AJ21"/>
  <c r="FQ21"/>
  <c r="AQ21"/>
  <c r="FR21"/>
  <c r="H22"/>
  <c r="FM22"/>
  <c r="O22"/>
  <c r="V22"/>
  <c r="FO22"/>
  <c r="AC22"/>
  <c r="FP22"/>
  <c r="AJ22"/>
  <c r="FQ22"/>
  <c r="AQ22"/>
  <c r="FR22"/>
  <c r="H23"/>
  <c r="FM23"/>
  <c r="O23"/>
  <c r="V23"/>
  <c r="FO23"/>
  <c r="AC23"/>
  <c r="FP23"/>
  <c r="AJ23"/>
  <c r="FQ23"/>
  <c r="AQ23"/>
  <c r="FR23"/>
  <c r="H24"/>
  <c r="FM24"/>
  <c r="O24"/>
  <c r="FN24"/>
  <c r="V24"/>
  <c r="FO24"/>
  <c r="AC24"/>
  <c r="FP24"/>
  <c r="AJ24"/>
  <c r="FQ24"/>
  <c r="H25"/>
  <c r="FM25"/>
  <c r="O25"/>
  <c r="FN25"/>
  <c r="V25"/>
  <c r="FO25"/>
  <c r="AC25"/>
  <c r="FP25"/>
  <c r="AJ25"/>
  <c r="FQ25"/>
  <c r="AQ25"/>
  <c r="FR25"/>
  <c r="I26"/>
  <c r="ER26"/>
  <c r="H26"/>
  <c r="O26"/>
  <c r="FN26"/>
  <c r="V26"/>
  <c r="FO26"/>
  <c r="AC26"/>
  <c r="FP26"/>
  <c r="AJ26"/>
  <c r="FQ26"/>
  <c r="AQ26"/>
  <c r="FR26"/>
  <c r="I27"/>
  <c r="H27"/>
  <c r="FM27"/>
  <c r="O27"/>
  <c r="FN27"/>
  <c r="V27"/>
  <c r="FO27"/>
  <c r="AC27"/>
  <c r="FP27"/>
  <c r="AJ27"/>
  <c r="FQ27"/>
  <c r="AQ27"/>
  <c r="FR27"/>
  <c r="H28"/>
  <c r="FM28"/>
  <c r="O28"/>
  <c r="FN28"/>
  <c r="V28"/>
  <c r="FO28"/>
  <c r="AC28"/>
  <c r="AJ28"/>
  <c r="FQ28"/>
  <c r="AQ28"/>
  <c r="FR28"/>
  <c r="EU29"/>
  <c r="H29"/>
  <c r="FM29"/>
  <c r="O29"/>
  <c r="FN29"/>
  <c r="V29"/>
  <c r="FO29"/>
  <c r="AC29"/>
  <c r="FP29"/>
  <c r="AJ29"/>
  <c r="FQ29"/>
  <c r="AQ29"/>
  <c r="FR29"/>
  <c r="H30"/>
  <c r="FM30"/>
  <c r="O30"/>
  <c r="FN30"/>
  <c r="V30"/>
  <c r="FO30"/>
  <c r="AC30"/>
  <c r="FP30"/>
  <c r="AJ30"/>
  <c r="AQ30"/>
  <c r="FR30"/>
  <c r="I31"/>
  <c r="ER31"/>
  <c r="H31"/>
  <c r="FM31"/>
  <c r="O31"/>
  <c r="FN31"/>
  <c r="V31"/>
  <c r="FO31"/>
  <c r="AC31"/>
  <c r="FP31"/>
  <c r="AJ31"/>
  <c r="FQ31"/>
  <c r="AQ31"/>
  <c r="FR31"/>
  <c r="H32"/>
  <c r="FM32"/>
  <c r="O32"/>
  <c r="FN32"/>
  <c r="V32"/>
  <c r="FO32"/>
  <c r="AC32"/>
  <c r="FP32"/>
  <c r="AJ32"/>
  <c r="FQ32"/>
  <c r="AQ32"/>
  <c r="FR32"/>
  <c r="H33"/>
  <c r="FM33"/>
  <c r="O33"/>
  <c r="FN33"/>
  <c r="V33"/>
  <c r="AC33"/>
  <c r="FP33"/>
  <c r="AQ33"/>
  <c r="FR33"/>
  <c r="I34"/>
  <c r="ER34"/>
  <c r="H34"/>
  <c r="FM34"/>
  <c r="O34"/>
  <c r="FN34"/>
  <c r="V34"/>
  <c r="FO34"/>
  <c r="AC34"/>
  <c r="FP34"/>
  <c r="AJ34"/>
  <c r="FQ34"/>
  <c r="AQ34"/>
  <c r="FR34"/>
  <c r="H35"/>
  <c r="FM35"/>
  <c r="O35"/>
  <c r="FN35"/>
  <c r="V35"/>
  <c r="FO35"/>
  <c r="AC35"/>
  <c r="FP35"/>
  <c r="AJ35"/>
  <c r="FQ35"/>
  <c r="AQ35"/>
  <c r="FR35"/>
  <c r="I36"/>
  <c r="ER36"/>
  <c r="H36"/>
  <c r="FM36"/>
  <c r="O36"/>
  <c r="FN36"/>
  <c r="V36"/>
  <c r="FO36"/>
  <c r="AC36"/>
  <c r="FP36"/>
  <c r="AJ36"/>
  <c r="FQ36"/>
  <c r="AQ36"/>
  <c r="FR36"/>
  <c r="H37"/>
  <c r="FM37"/>
  <c r="O37"/>
  <c r="V37"/>
  <c r="FO37"/>
  <c r="AC37"/>
  <c r="FP37"/>
  <c r="AJ37"/>
  <c r="FQ37"/>
  <c r="AQ37"/>
  <c r="FR37"/>
  <c r="GH1"/>
  <c r="H38"/>
  <c r="FM38"/>
  <c r="H39"/>
  <c r="FM39"/>
  <c r="H40"/>
  <c r="FM40"/>
  <c r="H41"/>
  <c r="FM41"/>
  <c r="I42"/>
  <c r="H42"/>
  <c r="FM42"/>
  <c r="I43"/>
  <c r="ER43"/>
  <c r="H43"/>
  <c r="FM43"/>
  <c r="I44"/>
  <c r="ER44"/>
  <c r="H44"/>
  <c r="FM44"/>
  <c r="H45"/>
  <c r="FM45"/>
  <c r="H46"/>
  <c r="FM46"/>
  <c r="H47"/>
  <c r="FM47"/>
  <c r="H48"/>
  <c r="FM48"/>
  <c r="H49"/>
  <c r="FM49"/>
  <c r="I50"/>
  <c r="ER50"/>
  <c r="H50"/>
  <c r="FM50"/>
  <c r="I51"/>
  <c r="ER51"/>
  <c r="H51"/>
  <c r="FM51"/>
  <c r="I52"/>
  <c r="H52"/>
  <c r="FM52"/>
  <c r="H53"/>
  <c r="FM53"/>
  <c r="H54"/>
  <c r="FM54"/>
  <c r="H55"/>
  <c r="FM55"/>
  <c r="H56"/>
  <c r="FM56"/>
  <c r="H57"/>
  <c r="FM57"/>
  <c r="I58"/>
  <c r="H58"/>
  <c r="FM58"/>
  <c r="I59"/>
  <c r="ER59"/>
  <c r="H59"/>
  <c r="I60"/>
  <c r="ER60"/>
  <c r="H60"/>
  <c r="FM60"/>
  <c r="H61"/>
  <c r="FM61"/>
  <c r="H62"/>
  <c r="FM62"/>
  <c r="H63"/>
  <c r="FM63"/>
  <c r="H64"/>
  <c r="FM64"/>
  <c r="H65"/>
  <c r="FM65"/>
  <c r="I66"/>
  <c r="ER66"/>
  <c r="H66"/>
  <c r="FM66"/>
  <c r="I67"/>
  <c r="ER67"/>
  <c r="H67"/>
  <c r="FM67"/>
  <c r="I68"/>
  <c r="H68"/>
  <c r="FM68"/>
  <c r="H69"/>
  <c r="FM69"/>
  <c r="H70"/>
  <c r="FM70"/>
  <c r="H71"/>
  <c r="FM71"/>
  <c r="H72"/>
  <c r="FM72"/>
  <c r="H73"/>
  <c r="FM73"/>
  <c r="I74"/>
  <c r="ER74"/>
  <c r="H74"/>
  <c r="FM74"/>
  <c r="I75"/>
  <c r="ER75"/>
  <c r="H75"/>
  <c r="FM75"/>
  <c r="I76"/>
  <c r="ER76"/>
  <c r="H76"/>
  <c r="FM76"/>
  <c r="H77"/>
  <c r="FM77"/>
  <c r="H78"/>
  <c r="FM78"/>
  <c r="H79"/>
  <c r="H80"/>
  <c r="FM80"/>
  <c r="H81"/>
  <c r="FM81"/>
  <c r="I82"/>
  <c r="ER82"/>
  <c r="H82"/>
  <c r="FM82"/>
  <c r="I83"/>
  <c r="ER83"/>
  <c r="H83"/>
  <c r="FM83"/>
  <c r="I84"/>
  <c r="H84"/>
  <c r="FM84"/>
  <c r="H85"/>
  <c r="FM85"/>
  <c r="H86"/>
  <c r="FM86"/>
  <c r="H87"/>
  <c r="FM87"/>
  <c r="H88"/>
  <c r="FM88"/>
  <c r="H89"/>
  <c r="FM89"/>
  <c r="I90"/>
  <c r="ER90"/>
  <c r="H90"/>
  <c r="FM90"/>
  <c r="I91"/>
  <c r="ER91"/>
  <c r="H91"/>
  <c r="FM91"/>
  <c r="I92"/>
  <c r="ER92"/>
  <c r="H92"/>
  <c r="FM92"/>
  <c r="H93"/>
  <c r="FM93"/>
  <c r="H94"/>
  <c r="FM94"/>
  <c r="H95"/>
  <c r="FM95"/>
  <c r="H96"/>
  <c r="FM96"/>
  <c r="H97"/>
  <c r="FM97"/>
  <c r="I98"/>
  <c r="ER98"/>
  <c r="H98"/>
  <c r="FM98"/>
  <c r="I99"/>
  <c r="ER99"/>
  <c r="H99"/>
  <c r="FM99"/>
  <c r="I100"/>
  <c r="ER100"/>
  <c r="H100"/>
  <c r="H101"/>
  <c r="FM101"/>
  <c r="H102"/>
  <c r="FM102"/>
  <c r="I103"/>
  <c r="ER103"/>
  <c r="H103"/>
  <c r="FM103"/>
  <c r="AY15"/>
  <c r="AY16"/>
  <c r="EX16"/>
  <c r="AY17"/>
  <c r="EX17"/>
  <c r="AY18"/>
  <c r="EX18"/>
  <c r="AY20"/>
  <c r="EX20"/>
  <c r="AY21"/>
  <c r="EX21"/>
  <c r="AY25"/>
  <c r="EX25"/>
  <c r="AY26"/>
  <c r="EX26"/>
  <c r="AY28"/>
  <c r="EX28"/>
  <c r="AY31"/>
  <c r="AY32"/>
  <c r="AY34"/>
  <c r="EX34"/>
  <c r="AY36"/>
  <c r="EX36"/>
  <c r="AY38"/>
  <c r="EX38"/>
  <c r="AY39"/>
  <c r="EX39"/>
  <c r="AX40"/>
  <c r="AZ40"/>
  <c r="AY45"/>
  <c r="EX45"/>
  <c r="AY46"/>
  <c r="AY47"/>
  <c r="AY49"/>
  <c r="EX49"/>
  <c r="AY52"/>
  <c r="EX52"/>
  <c r="AX53"/>
  <c r="AZ53"/>
  <c r="AY54"/>
  <c r="EX54"/>
  <c r="AY56"/>
  <c r="EX56"/>
  <c r="AY57"/>
  <c r="AY58"/>
  <c r="AY60"/>
  <c r="AY61"/>
  <c r="EX61"/>
  <c r="AY62"/>
  <c r="EX62"/>
  <c r="AY64"/>
  <c r="EX64"/>
  <c r="AY65"/>
  <c r="AY66"/>
  <c r="EX66"/>
  <c r="AY68"/>
  <c r="AY69"/>
  <c r="EX69"/>
  <c r="AY70"/>
  <c r="AY71"/>
  <c r="EX71"/>
  <c r="AY72"/>
  <c r="AY73"/>
  <c r="AY74"/>
  <c r="AY77"/>
  <c r="AY78"/>
  <c r="AY79"/>
  <c r="EX79"/>
  <c r="AY81"/>
  <c r="AY84"/>
  <c r="AY85"/>
  <c r="EX85"/>
  <c r="AY86"/>
  <c r="EX86"/>
  <c r="AY87"/>
  <c r="AY90"/>
  <c r="AY94"/>
  <c r="EX94"/>
  <c r="AY95"/>
  <c r="EX95"/>
  <c r="AX96"/>
  <c r="AZ96"/>
  <c r="AY96"/>
  <c r="AY97"/>
  <c r="EX97"/>
  <c r="AY100"/>
  <c r="EX100"/>
  <c r="AY101"/>
  <c r="EX101"/>
  <c r="AY102"/>
  <c r="EX102"/>
  <c r="AY103"/>
  <c r="EX103"/>
  <c r="BF13"/>
  <c r="EY13"/>
  <c r="BF14"/>
  <c r="EY14"/>
  <c r="BF15"/>
  <c r="EY15"/>
  <c r="BF17"/>
  <c r="BF18"/>
  <c r="BF19"/>
  <c r="BF20"/>
  <c r="EY20"/>
  <c r="BF21"/>
  <c r="EY21"/>
  <c r="BF22"/>
  <c r="EY22"/>
  <c r="BF25"/>
  <c r="EY25"/>
  <c r="BF27"/>
  <c r="BF28"/>
  <c r="EY28"/>
  <c r="BF33"/>
  <c r="EY33"/>
  <c r="BF34"/>
  <c r="EY34"/>
  <c r="BF35"/>
  <c r="BF36"/>
  <c r="EY36"/>
  <c r="BF38"/>
  <c r="EY38"/>
  <c r="BF40"/>
  <c r="BF42"/>
  <c r="BE42"/>
  <c r="BH42"/>
  <c r="BF43"/>
  <c r="EY43"/>
  <c r="BF44"/>
  <c r="EY44"/>
  <c r="BF45"/>
  <c r="BF46"/>
  <c r="EY46"/>
  <c r="BF47"/>
  <c r="EY47"/>
  <c r="BF50"/>
  <c r="EY50"/>
  <c r="BF51"/>
  <c r="EY51"/>
  <c r="BF52"/>
  <c r="EY52"/>
  <c r="BF53"/>
  <c r="BF54"/>
  <c r="BF55"/>
  <c r="EY55"/>
  <c r="BF57"/>
  <c r="EY57"/>
  <c r="BF58"/>
  <c r="EY58"/>
  <c r="BF59"/>
  <c r="EY59"/>
  <c r="BF60"/>
  <c r="EY60"/>
  <c r="BF61"/>
  <c r="EY61"/>
  <c r="BF63"/>
  <c r="BF66"/>
  <c r="EY66"/>
  <c r="BF67"/>
  <c r="BF69"/>
  <c r="EY69"/>
  <c r="BF70"/>
  <c r="BF71"/>
  <c r="BF73"/>
  <c r="EY73"/>
  <c r="BF74"/>
  <c r="EY74"/>
  <c r="BF75"/>
  <c r="BF76"/>
  <c r="EY76"/>
  <c r="BF77"/>
  <c r="BF82"/>
  <c r="EY82"/>
  <c r="BF83"/>
  <c r="BF84"/>
  <c r="EY84"/>
  <c r="BF86"/>
  <c r="BF87"/>
  <c r="EY87"/>
  <c r="BF90"/>
  <c r="BF91"/>
  <c r="BF92"/>
  <c r="EY92"/>
  <c r="BF94"/>
  <c r="BE94"/>
  <c r="BH94"/>
  <c r="BF95"/>
  <c r="BF97"/>
  <c r="EY97"/>
  <c r="BF98"/>
  <c r="BF99"/>
  <c r="BF100"/>
  <c r="EY100"/>
  <c r="BF101"/>
  <c r="EY101"/>
  <c r="BF102"/>
  <c r="EY102"/>
  <c r="BM14"/>
  <c r="EZ14"/>
  <c r="BM15"/>
  <c r="EZ15"/>
  <c r="BM16"/>
  <c r="EZ16"/>
  <c r="BM17"/>
  <c r="EZ17"/>
  <c r="BM18"/>
  <c r="BM19"/>
  <c r="BM22"/>
  <c r="EZ22"/>
  <c r="BM23"/>
  <c r="EZ23"/>
  <c r="BM25"/>
  <c r="BM26"/>
  <c r="EZ26"/>
  <c r="BM27"/>
  <c r="EZ27"/>
  <c r="BM30"/>
  <c r="EZ30"/>
  <c r="BM32"/>
  <c r="EZ32"/>
  <c r="BM34"/>
  <c r="EZ34"/>
  <c r="BM35"/>
  <c r="EZ35"/>
  <c r="BM36"/>
  <c r="BM39"/>
  <c r="BM41"/>
  <c r="EZ41"/>
  <c r="BM42"/>
  <c r="EZ42"/>
  <c r="BM47"/>
  <c r="EZ47"/>
  <c r="BM49"/>
  <c r="BM50"/>
  <c r="EZ50"/>
  <c r="BM51"/>
  <c r="EZ51"/>
  <c r="BM54"/>
  <c r="EZ54"/>
  <c r="BM55"/>
  <c r="EZ55"/>
  <c r="BM56"/>
  <c r="EZ56"/>
  <c r="BM57"/>
  <c r="EZ57"/>
  <c r="BM58"/>
  <c r="BM65"/>
  <c r="EZ65"/>
  <c r="BM66"/>
  <c r="EZ66"/>
  <c r="BM67"/>
  <c r="BM70"/>
  <c r="BM76"/>
  <c r="EZ76"/>
  <c r="BM78"/>
  <c r="EZ78"/>
  <c r="BM79"/>
  <c r="BM81"/>
  <c r="BM82"/>
  <c r="BM83"/>
  <c r="EZ83"/>
  <c r="BM90"/>
  <c r="BM95"/>
  <c r="BL95"/>
  <c r="BO95"/>
  <c r="BM98"/>
  <c r="BM100"/>
  <c r="BM102"/>
  <c r="EZ102"/>
  <c r="BM103"/>
  <c r="BT14"/>
  <c r="FA14"/>
  <c r="BT17"/>
  <c r="FA17"/>
  <c r="BT18"/>
  <c r="FA18"/>
  <c r="BT19"/>
  <c r="FA19"/>
  <c r="BT20"/>
  <c r="BT22"/>
  <c r="FA22"/>
  <c r="BT23"/>
  <c r="FA23"/>
  <c r="BT24"/>
  <c r="FA24"/>
  <c r="BT27"/>
  <c r="BT28"/>
  <c r="FA28"/>
  <c r="BT29"/>
  <c r="FA29"/>
  <c r="BT30"/>
  <c r="FA30"/>
  <c r="BT32"/>
  <c r="FA32"/>
  <c r="BT36"/>
  <c r="FA36"/>
  <c r="BT38"/>
  <c r="BT40"/>
  <c r="FA40"/>
  <c r="BT41"/>
  <c r="FA41"/>
  <c r="BT44"/>
  <c r="FA44"/>
  <c r="BT45"/>
  <c r="FA45"/>
  <c r="BT46"/>
  <c r="FA46"/>
  <c r="BT47"/>
  <c r="BT48"/>
  <c r="BT49"/>
  <c r="BT52"/>
  <c r="FA52"/>
  <c r="BT53"/>
  <c r="FA53"/>
  <c r="BT54"/>
  <c r="BT56"/>
  <c r="FA56"/>
  <c r="BT57"/>
  <c r="FA57"/>
  <c r="BT59"/>
  <c r="FA59"/>
  <c r="BT60"/>
  <c r="FA60"/>
  <c r="BT62"/>
  <c r="FA62"/>
  <c r="BT65"/>
  <c r="BT68"/>
  <c r="FA68"/>
  <c r="BT69"/>
  <c r="FA69"/>
  <c r="BT71"/>
  <c r="FA71"/>
  <c r="BT72"/>
  <c r="FA72"/>
  <c r="BT73"/>
  <c r="FA73"/>
  <c r="BT75"/>
  <c r="FA75"/>
  <c r="BT76"/>
  <c r="FA76"/>
  <c r="BT79"/>
  <c r="FA79"/>
  <c r="BT80"/>
  <c r="FA80"/>
  <c r="BT81"/>
  <c r="BT83"/>
  <c r="FA83"/>
  <c r="BT84"/>
  <c r="BT85"/>
  <c r="FA85"/>
  <c r="BT86"/>
  <c r="BT88"/>
  <c r="BT90"/>
  <c r="BT91"/>
  <c r="BT93"/>
  <c r="BT94"/>
  <c r="FA94"/>
  <c r="BT95"/>
  <c r="BT99"/>
  <c r="FA99"/>
  <c r="BT101"/>
  <c r="CA13"/>
  <c r="FB13"/>
  <c r="CA16"/>
  <c r="FB16"/>
  <c r="CA17"/>
  <c r="FB17"/>
  <c r="CA18"/>
  <c r="FB18"/>
  <c r="CA19"/>
  <c r="CA21"/>
  <c r="CA22"/>
  <c r="CA23"/>
  <c r="CA25"/>
  <c r="FB25"/>
  <c r="CA26"/>
  <c r="CA27"/>
  <c r="FB27"/>
  <c r="CA29"/>
  <c r="FB29"/>
  <c r="CA32"/>
  <c r="CA33"/>
  <c r="FB33"/>
  <c r="CA34"/>
  <c r="CA35"/>
  <c r="FB35"/>
  <c r="CA37"/>
  <c r="FB37"/>
  <c r="CA38"/>
  <c r="FB38"/>
  <c r="CA40"/>
  <c r="CA41"/>
  <c r="FB41"/>
  <c r="CA42"/>
  <c r="CA43"/>
  <c r="FB43"/>
  <c r="CA47"/>
  <c r="CA48"/>
  <c r="FB48"/>
  <c r="CA49"/>
  <c r="CA51"/>
  <c r="CA53"/>
  <c r="CA54"/>
  <c r="BZ54"/>
  <c r="CC54"/>
  <c r="CA55"/>
  <c r="CA56"/>
  <c r="CA57"/>
  <c r="FB57"/>
  <c r="CA58"/>
  <c r="FB58"/>
  <c r="CA60"/>
  <c r="CA64"/>
  <c r="FB64"/>
  <c r="CA65"/>
  <c r="FB65"/>
  <c r="CA66"/>
  <c r="FB66"/>
  <c r="CA67"/>
  <c r="FB67"/>
  <c r="CA68"/>
  <c r="FB68"/>
  <c r="CA69"/>
  <c r="FB69"/>
  <c r="CA70"/>
  <c r="CA73"/>
  <c r="FB73"/>
  <c r="CA74"/>
  <c r="FB74"/>
  <c r="CA75"/>
  <c r="FB75"/>
  <c r="CA77"/>
  <c r="FB77"/>
  <c r="CA78"/>
  <c r="FB78"/>
  <c r="CA80"/>
  <c r="CA81"/>
  <c r="FB81"/>
  <c r="CA82"/>
  <c r="FB82"/>
  <c r="CA83"/>
  <c r="FB83"/>
  <c r="CA86"/>
  <c r="FB86"/>
  <c r="CA88"/>
  <c r="FB88"/>
  <c r="CA89"/>
  <c r="CA91"/>
  <c r="CA92"/>
  <c r="FB92"/>
  <c r="CA93"/>
  <c r="FB93"/>
  <c r="CA94"/>
  <c r="CA95"/>
  <c r="CA98"/>
  <c r="FB98"/>
  <c r="CA99"/>
  <c r="FB99"/>
  <c r="CA101"/>
  <c r="FB101"/>
  <c r="CJ6"/>
  <c r="CI1"/>
  <c r="CJ5"/>
  <c r="CJ7"/>
  <c r="CJ8"/>
  <c r="CJ9"/>
  <c r="CJ10"/>
  <c r="CJ11"/>
  <c r="CJ12"/>
  <c r="CI6"/>
  <c r="CH14"/>
  <c r="FC14"/>
  <c r="CH15"/>
  <c r="CH16"/>
  <c r="FC16"/>
  <c r="CH17"/>
  <c r="CH19"/>
  <c r="FC19"/>
  <c r="CH21"/>
  <c r="CH22"/>
  <c r="FC22"/>
  <c r="CH24"/>
  <c r="CH25"/>
  <c r="CH26"/>
  <c r="FC26"/>
  <c r="CH27"/>
  <c r="FC27"/>
  <c r="CH30"/>
  <c r="FC30"/>
  <c r="CH31"/>
  <c r="FC31"/>
  <c r="CH32"/>
  <c r="CH34"/>
  <c r="FC34"/>
  <c r="CH35"/>
  <c r="FC35"/>
  <c r="CH37"/>
  <c r="CH38"/>
  <c r="CH39"/>
  <c r="CH40"/>
  <c r="FC40"/>
  <c r="CH41"/>
  <c r="FC41"/>
  <c r="CG43"/>
  <c r="CI43"/>
  <c r="CH43"/>
  <c r="CH44"/>
  <c r="CG44"/>
  <c r="CJ44"/>
  <c r="CH46"/>
  <c r="FC46"/>
  <c r="CH47"/>
  <c r="CH48"/>
  <c r="FC48"/>
  <c r="CH49"/>
  <c r="FC49"/>
  <c r="CH50"/>
  <c r="FC50"/>
  <c r="CH54"/>
  <c r="FC54"/>
  <c r="CH55"/>
  <c r="FC55"/>
  <c r="CH56"/>
  <c r="FC56"/>
  <c r="CH57"/>
  <c r="FC57"/>
  <c r="CH59"/>
  <c r="FC59"/>
  <c r="CH60"/>
  <c r="CH62"/>
  <c r="CH64"/>
  <c r="FC64"/>
  <c r="CH65"/>
  <c r="FC65"/>
  <c r="CH66"/>
  <c r="CH70"/>
  <c r="FC70"/>
  <c r="CH72"/>
  <c r="FC72"/>
  <c r="CH73"/>
  <c r="FC73"/>
  <c r="CH74"/>
  <c r="FC74"/>
  <c r="CG77"/>
  <c r="CI77"/>
  <c r="CH78"/>
  <c r="FC78"/>
  <c r="CH79"/>
  <c r="FC79"/>
  <c r="CH80"/>
  <c r="CH81"/>
  <c r="FC81"/>
  <c r="CH82"/>
  <c r="CH83"/>
  <c r="FC83"/>
  <c r="CH87"/>
  <c r="FC87"/>
  <c r="CH88"/>
  <c r="FC88"/>
  <c r="CH91"/>
  <c r="FC91"/>
  <c r="CH92"/>
  <c r="CH93"/>
  <c r="FC93"/>
  <c r="CH94"/>
  <c r="CH95"/>
  <c r="FC95"/>
  <c r="CH96"/>
  <c r="FC96"/>
  <c r="CH97"/>
  <c r="FC97"/>
  <c r="CH98"/>
  <c r="FC98"/>
  <c r="CH99"/>
  <c r="FC99"/>
  <c r="CH100"/>
  <c r="CH101"/>
  <c r="CH103"/>
  <c r="CM5"/>
  <c r="CO5"/>
  <c r="FD5"/>
  <c r="CM6"/>
  <c r="CM7"/>
  <c r="CM8"/>
  <c r="CO8"/>
  <c r="FD8"/>
  <c r="CM9"/>
  <c r="CM10"/>
  <c r="CO10"/>
  <c r="FD10"/>
  <c r="CM11"/>
  <c r="CO11"/>
  <c r="FD11"/>
  <c r="CM12"/>
  <c r="CO12"/>
  <c r="FD12"/>
  <c r="CM13"/>
  <c r="CO13"/>
  <c r="CM14"/>
  <c r="CO14"/>
  <c r="CM15"/>
  <c r="CM16"/>
  <c r="CO16"/>
  <c r="CM17"/>
  <c r="CO17"/>
  <c r="FD17"/>
  <c r="CM18"/>
  <c r="CM19"/>
  <c r="CO19"/>
  <c r="FD19"/>
  <c r="CM20"/>
  <c r="CO20"/>
  <c r="CM21"/>
  <c r="CO21"/>
  <c r="CM22"/>
  <c r="CM23"/>
  <c r="CO23"/>
  <c r="CM24"/>
  <c r="CN24"/>
  <c r="CP24"/>
  <c r="CM25"/>
  <c r="CO25"/>
  <c r="FD25"/>
  <c r="CM26"/>
  <c r="CO26"/>
  <c r="CM27"/>
  <c r="CO27"/>
  <c r="FD27"/>
  <c r="CM28"/>
  <c r="CN28"/>
  <c r="CP28"/>
  <c r="CM29"/>
  <c r="CO29"/>
  <c r="FD29"/>
  <c r="CM30"/>
  <c r="CM31"/>
  <c r="CO31"/>
  <c r="FD31"/>
  <c r="CM32"/>
  <c r="CO32"/>
  <c r="FD32"/>
  <c r="CM33"/>
  <c r="CM34"/>
  <c r="CO34"/>
  <c r="FD34"/>
  <c r="CM35"/>
  <c r="CO35"/>
  <c r="FD35"/>
  <c r="CM36"/>
  <c r="CO36"/>
  <c r="CM37"/>
  <c r="CM38"/>
  <c r="CO38"/>
  <c r="CM39"/>
  <c r="CO39"/>
  <c r="FD39"/>
  <c r="CM40"/>
  <c r="CM41"/>
  <c r="CO41"/>
  <c r="FD41"/>
  <c r="CM42"/>
  <c r="CO42"/>
  <c r="CM43"/>
  <c r="CO43"/>
  <c r="CM44"/>
  <c r="CO44"/>
  <c r="CM45"/>
  <c r="CO45"/>
  <c r="CM46"/>
  <c r="CO46"/>
  <c r="FD46"/>
  <c r="CM47"/>
  <c r="CO47"/>
  <c r="FD47"/>
  <c r="CM48"/>
  <c r="CM49"/>
  <c r="CM50"/>
  <c r="CM51"/>
  <c r="CM52"/>
  <c r="CM53"/>
  <c r="CO53"/>
  <c r="FD53"/>
  <c r="CM54"/>
  <c r="CN54"/>
  <c r="CP54"/>
  <c r="CM55"/>
  <c r="CO55"/>
  <c r="FD55"/>
  <c r="CM56"/>
  <c r="CO56"/>
  <c r="FD56"/>
  <c r="CM57"/>
  <c r="CO57"/>
  <c r="FD57"/>
  <c r="CM58"/>
  <c r="CO58"/>
  <c r="FD58"/>
  <c r="CM59"/>
  <c r="CO59"/>
  <c r="CM60"/>
  <c r="CO60"/>
  <c r="FD60"/>
  <c r="CM61"/>
  <c r="CM62"/>
  <c r="CM63"/>
  <c r="CO63"/>
  <c r="FD63"/>
  <c r="CM64"/>
  <c r="CM65"/>
  <c r="CM66"/>
  <c r="CO66"/>
  <c r="CM67"/>
  <c r="CM68"/>
  <c r="CO68"/>
  <c r="CM69"/>
  <c r="CO69"/>
  <c r="CN69"/>
  <c r="CQ69"/>
  <c r="CM70"/>
  <c r="CM71"/>
  <c r="CO71"/>
  <c r="FD71"/>
  <c r="CM72"/>
  <c r="CO72"/>
  <c r="CM73"/>
  <c r="CO73"/>
  <c r="CN73"/>
  <c r="CQ73"/>
  <c r="CM74"/>
  <c r="CM75"/>
  <c r="CO75"/>
  <c r="CM76"/>
  <c r="CO76"/>
  <c r="CN76"/>
  <c r="CQ76"/>
  <c r="CM77"/>
  <c r="CM78"/>
  <c r="CO78"/>
  <c r="FD78"/>
  <c r="CM79"/>
  <c r="CO79"/>
  <c r="CN79"/>
  <c r="CQ79"/>
  <c r="CM80"/>
  <c r="CM81"/>
  <c r="CO81"/>
  <c r="FD81"/>
  <c r="CM82"/>
  <c r="CO82"/>
  <c r="CM83"/>
  <c r="CM84"/>
  <c r="CO84"/>
  <c r="FD84"/>
  <c r="CM85"/>
  <c r="CM86"/>
  <c r="CM87"/>
  <c r="CM88"/>
  <c r="CM89"/>
  <c r="CO89"/>
  <c r="FD89"/>
  <c r="CM90"/>
  <c r="CM91"/>
  <c r="CM92"/>
  <c r="CM93"/>
  <c r="CO93"/>
  <c r="FD93"/>
  <c r="CM94"/>
  <c r="CO94"/>
  <c r="FD94"/>
  <c r="CM95"/>
  <c r="CO95"/>
  <c r="FD95"/>
  <c r="CM96"/>
  <c r="CO96"/>
  <c r="CM97"/>
  <c r="CM98"/>
  <c r="CO98"/>
  <c r="CM99"/>
  <c r="CO99"/>
  <c r="CM100"/>
  <c r="CO100"/>
  <c r="CM101"/>
  <c r="CO101"/>
  <c r="CN101"/>
  <c r="CQ101"/>
  <c r="CM102"/>
  <c r="CM103"/>
  <c r="CO103"/>
  <c r="FD103"/>
  <c r="CT5"/>
  <c r="CT6"/>
  <c r="CV6"/>
  <c r="CT7"/>
  <c r="CV7"/>
  <c r="FE7"/>
  <c r="CT8"/>
  <c r="CV8"/>
  <c r="CT9"/>
  <c r="CV9"/>
  <c r="CT10"/>
  <c r="CV10"/>
  <c r="CT11"/>
  <c r="CT12"/>
  <c r="CV12"/>
  <c r="FE12"/>
  <c r="CT13"/>
  <c r="CT14"/>
  <c r="CT15"/>
  <c r="CV15"/>
  <c r="CT16"/>
  <c r="CT17"/>
  <c r="CV17"/>
  <c r="CT18"/>
  <c r="CV18"/>
  <c r="CT19"/>
  <c r="CT20"/>
  <c r="CT21"/>
  <c r="CT22"/>
  <c r="CT23"/>
  <c r="CU23"/>
  <c r="CW23"/>
  <c r="CT24"/>
  <c r="CV24"/>
  <c r="CT25"/>
  <c r="CV25"/>
  <c r="CT26"/>
  <c r="CV26"/>
  <c r="CU26"/>
  <c r="CW26"/>
  <c r="CT27"/>
  <c r="CV27"/>
  <c r="CT28"/>
  <c r="CT29"/>
  <c r="CV29"/>
  <c r="CT30"/>
  <c r="CV30"/>
  <c r="CT31"/>
  <c r="CV31"/>
  <c r="FE31"/>
  <c r="CT32"/>
  <c r="CV32"/>
  <c r="FE32"/>
  <c r="CT33"/>
  <c r="CV33"/>
  <c r="FE33"/>
  <c r="CT34"/>
  <c r="CV34"/>
  <c r="CT35"/>
  <c r="CV35"/>
  <c r="CT36"/>
  <c r="CV36"/>
  <c r="CU36"/>
  <c r="CX36"/>
  <c r="CT37"/>
  <c r="CV37"/>
  <c r="CT38"/>
  <c r="CT39"/>
  <c r="CU39"/>
  <c r="CW39"/>
  <c r="CT40"/>
  <c r="CT41"/>
  <c r="CV41"/>
  <c r="FE41"/>
  <c r="CT42"/>
  <c r="CV42"/>
  <c r="CT43"/>
  <c r="CV43"/>
  <c r="CT44"/>
  <c r="CT45"/>
  <c r="CV45"/>
  <c r="CT46"/>
  <c r="CV46"/>
  <c r="CT47"/>
  <c r="CT48"/>
  <c r="CV48"/>
  <c r="CT49"/>
  <c r="CT50"/>
  <c r="CV50"/>
  <c r="CT51"/>
  <c r="CU51"/>
  <c r="CW51"/>
  <c r="CT52"/>
  <c r="CT53"/>
  <c r="CV53"/>
  <c r="CT54"/>
  <c r="CV54"/>
  <c r="CT55"/>
  <c r="CV55"/>
  <c r="CT56"/>
  <c r="CV56"/>
  <c r="CT57"/>
  <c r="CT58"/>
  <c r="CV58"/>
  <c r="FE58"/>
  <c r="CT59"/>
  <c r="CT60"/>
  <c r="CV60"/>
  <c r="CT61"/>
  <c r="CV61"/>
  <c r="FE61"/>
  <c r="CT62"/>
  <c r="CV62"/>
  <c r="CT63"/>
  <c r="CT64"/>
  <c r="CT65"/>
  <c r="CV65"/>
  <c r="CT66"/>
  <c r="CT67"/>
  <c r="CT68"/>
  <c r="CV68"/>
  <c r="FE68"/>
  <c r="CT69"/>
  <c r="CV69"/>
  <c r="FE69"/>
  <c r="CT70"/>
  <c r="CT71"/>
  <c r="CV71"/>
  <c r="CT72"/>
  <c r="CV72"/>
  <c r="CT73"/>
  <c r="CT74"/>
  <c r="CV74"/>
  <c r="CT75"/>
  <c r="CV75"/>
  <c r="FE75"/>
  <c r="CT76"/>
  <c r="CT77"/>
  <c r="CV77"/>
  <c r="CT78"/>
  <c r="CV78"/>
  <c r="FE78"/>
  <c r="CT79"/>
  <c r="CT80"/>
  <c r="CV80"/>
  <c r="CT81"/>
  <c r="CV81"/>
  <c r="FE81"/>
  <c r="CT82"/>
  <c r="CV82"/>
  <c r="CT83"/>
  <c r="CV83"/>
  <c r="CT84"/>
  <c r="CU84"/>
  <c r="CW84"/>
  <c r="CV84"/>
  <c r="CT85"/>
  <c r="CT86"/>
  <c r="CT87"/>
  <c r="CV87"/>
  <c r="FE87"/>
  <c r="CT88"/>
  <c r="CV88"/>
  <c r="CT89"/>
  <c r="CT90"/>
  <c r="CV90"/>
  <c r="FE90"/>
  <c r="CT91"/>
  <c r="CV91"/>
  <c r="CU91"/>
  <c r="CX91"/>
  <c r="CT92"/>
  <c r="CV92"/>
  <c r="CT93"/>
  <c r="CT94"/>
  <c r="CV94"/>
  <c r="CU94"/>
  <c r="CX94"/>
  <c r="CT95"/>
  <c r="CT96"/>
  <c r="CT97"/>
  <c r="CV97"/>
  <c r="FE97"/>
  <c r="CT98"/>
  <c r="CT99"/>
  <c r="CV99"/>
  <c r="FE99"/>
  <c r="CT100"/>
  <c r="CV100"/>
  <c r="CT101"/>
  <c r="CV101"/>
  <c r="CT102"/>
  <c r="CV102"/>
  <c r="FE102"/>
  <c r="CT103"/>
  <c r="DA5"/>
  <c r="DA6"/>
  <c r="DA7"/>
  <c r="DC7"/>
  <c r="FF7"/>
  <c r="DA8"/>
  <c r="DA9"/>
  <c r="DC9"/>
  <c r="DA10"/>
  <c r="DB10"/>
  <c r="DD10"/>
  <c r="DA11"/>
  <c r="DB11"/>
  <c r="DD11"/>
  <c r="DA12"/>
  <c r="DC12"/>
  <c r="DB12"/>
  <c r="DE12"/>
  <c r="DA13"/>
  <c r="DA14"/>
  <c r="DC14"/>
  <c r="FF14"/>
  <c r="DA15"/>
  <c r="DC15"/>
  <c r="DB15"/>
  <c r="DD15"/>
  <c r="DA16"/>
  <c r="DA17"/>
  <c r="DC17"/>
  <c r="DA18"/>
  <c r="DC18"/>
  <c r="DA19"/>
  <c r="DB19"/>
  <c r="DD19"/>
  <c r="DA20"/>
  <c r="DA21"/>
  <c r="DA22"/>
  <c r="DC22"/>
  <c r="DA23"/>
  <c r="DC23"/>
  <c r="DA24"/>
  <c r="DA25"/>
  <c r="DC25"/>
  <c r="DA26"/>
  <c r="DA27"/>
  <c r="DA28"/>
  <c r="DC28"/>
  <c r="DA29"/>
  <c r="DC29"/>
  <c r="DA30"/>
  <c r="DC30"/>
  <c r="FF30"/>
  <c r="DA31"/>
  <c r="DC31"/>
  <c r="DA32"/>
  <c r="DA33"/>
  <c r="DC33"/>
  <c r="DA34"/>
  <c r="DA35"/>
  <c r="DC35"/>
  <c r="DA36"/>
  <c r="DA37"/>
  <c r="DC37"/>
  <c r="FF37"/>
  <c r="DA38"/>
  <c r="DA39"/>
  <c r="DA40"/>
  <c r="DA41"/>
  <c r="DC41"/>
  <c r="FF41"/>
  <c r="DA42"/>
  <c r="DC42"/>
  <c r="DA43"/>
  <c r="DC43"/>
  <c r="DA44"/>
  <c r="DA45"/>
  <c r="DC45"/>
  <c r="FF45"/>
  <c r="DA46"/>
  <c r="DC46"/>
  <c r="DA47"/>
  <c r="DC47"/>
  <c r="FF47"/>
  <c r="DA48"/>
  <c r="DA49"/>
  <c r="DC49"/>
  <c r="DA50"/>
  <c r="DC50"/>
  <c r="DA51"/>
  <c r="DA52"/>
  <c r="DA53"/>
  <c r="DC53"/>
  <c r="FF53"/>
  <c r="DA54"/>
  <c r="DA55"/>
  <c r="DC55"/>
  <c r="FF55"/>
  <c r="DA56"/>
  <c r="DA57"/>
  <c r="DC57"/>
  <c r="FF57"/>
  <c r="DA58"/>
  <c r="DA59"/>
  <c r="DC59"/>
  <c r="DA60"/>
  <c r="DC60"/>
  <c r="DA61"/>
  <c r="DC61"/>
  <c r="FF61"/>
  <c r="DA62"/>
  <c r="DB62"/>
  <c r="DD62"/>
  <c r="DA63"/>
  <c r="DA64"/>
  <c r="DA65"/>
  <c r="DC65"/>
  <c r="DA66"/>
  <c r="DC66"/>
  <c r="DB66"/>
  <c r="DE66"/>
  <c r="DA67"/>
  <c r="DA68"/>
  <c r="DA69"/>
  <c r="DC69"/>
  <c r="FF69"/>
  <c r="DA70"/>
  <c r="DC70"/>
  <c r="DB70"/>
  <c r="DE70"/>
  <c r="DA71"/>
  <c r="DC71"/>
  <c r="FF71"/>
  <c r="DA72"/>
  <c r="DA73"/>
  <c r="DC73"/>
  <c r="DA74"/>
  <c r="DA75"/>
  <c r="DA76"/>
  <c r="DA77"/>
  <c r="DA78"/>
  <c r="DA79"/>
  <c r="DC79"/>
  <c r="DA80"/>
  <c r="DA81"/>
  <c r="DC81"/>
  <c r="DA82"/>
  <c r="DA83"/>
  <c r="DA84"/>
  <c r="DC84"/>
  <c r="DA85"/>
  <c r="DC85"/>
  <c r="FF85"/>
  <c r="DA86"/>
  <c r="DC86"/>
  <c r="DA87"/>
  <c r="DC87"/>
  <c r="FF87"/>
  <c r="DA88"/>
  <c r="DB88"/>
  <c r="DD88"/>
  <c r="DA89"/>
  <c r="DA90"/>
  <c r="DA91"/>
  <c r="DA92"/>
  <c r="DC92"/>
  <c r="DA93"/>
  <c r="DC93"/>
  <c r="DA94"/>
  <c r="DA95"/>
  <c r="DA96"/>
  <c r="DC96"/>
  <c r="DA97"/>
  <c r="DA98"/>
  <c r="DA99"/>
  <c r="DA100"/>
  <c r="DA101"/>
  <c r="DA102"/>
  <c r="DC102"/>
  <c r="DA103"/>
  <c r="DC103"/>
  <c r="DH5"/>
  <c r="DH6"/>
  <c r="DH7"/>
  <c r="DH8"/>
  <c r="DJ8"/>
  <c r="DH9"/>
  <c r="DJ9"/>
  <c r="FG9"/>
  <c r="DH10"/>
  <c r="DH11"/>
  <c r="DJ11"/>
  <c r="DH12"/>
  <c r="DH13"/>
  <c r="DJ13"/>
  <c r="DH14"/>
  <c r="DJ14"/>
  <c r="FG14"/>
  <c r="DH15"/>
  <c r="DI15"/>
  <c r="DK15"/>
  <c r="DH16"/>
  <c r="DH17"/>
  <c r="DH18"/>
  <c r="DH19"/>
  <c r="DI19"/>
  <c r="DK19"/>
  <c r="DH20"/>
  <c r="DH21"/>
  <c r="DI21"/>
  <c r="DK21"/>
  <c r="DH22"/>
  <c r="DJ22"/>
  <c r="DH23"/>
  <c r="DH24"/>
  <c r="DH25"/>
  <c r="DH26"/>
  <c r="DH27"/>
  <c r="DJ27"/>
  <c r="DH28"/>
  <c r="DH29"/>
  <c r="DJ29"/>
  <c r="DI29"/>
  <c r="DL29"/>
  <c r="DH30"/>
  <c r="DJ30"/>
  <c r="FG30"/>
  <c r="DH31"/>
  <c r="DJ31"/>
  <c r="DH32"/>
  <c r="DH33"/>
  <c r="DI33"/>
  <c r="DK33"/>
  <c r="DH34"/>
  <c r="DJ34"/>
  <c r="DH35"/>
  <c r="DJ35"/>
  <c r="DH36"/>
  <c r="DJ36"/>
  <c r="DH37"/>
  <c r="DJ37"/>
  <c r="DI37"/>
  <c r="DL37"/>
  <c r="DH38"/>
  <c r="DJ38"/>
  <c r="DH39"/>
  <c r="DJ39"/>
  <c r="FG39"/>
  <c r="DH40"/>
  <c r="DH41"/>
  <c r="DJ41"/>
  <c r="FG41"/>
  <c r="DH42"/>
  <c r="DJ42"/>
  <c r="DH43"/>
  <c r="DH44"/>
  <c r="DH45"/>
  <c r="DH46"/>
  <c r="DJ46"/>
  <c r="DH47"/>
  <c r="DJ47"/>
  <c r="DH48"/>
  <c r="DJ48"/>
  <c r="DI48"/>
  <c r="DL48"/>
  <c r="DH49"/>
  <c r="DH50"/>
  <c r="DJ50"/>
  <c r="FG50"/>
  <c r="DH51"/>
  <c r="DJ51"/>
  <c r="FG51"/>
  <c r="DH52"/>
  <c r="DH53"/>
  <c r="DJ53"/>
  <c r="DH54"/>
  <c r="DH55"/>
  <c r="DJ55"/>
  <c r="DH56"/>
  <c r="DH57"/>
  <c r="DJ57"/>
  <c r="FG57"/>
  <c r="DH58"/>
  <c r="DI58"/>
  <c r="DK58"/>
  <c r="DJ58"/>
  <c r="DH59"/>
  <c r="DJ59"/>
  <c r="DH60"/>
  <c r="DJ60"/>
  <c r="FG60"/>
  <c r="DH61"/>
  <c r="DJ61"/>
  <c r="DH62"/>
  <c r="DJ62"/>
  <c r="DH63"/>
  <c r="DJ63"/>
  <c r="DH64"/>
  <c r="DH65"/>
  <c r="DH66"/>
  <c r="DJ66"/>
  <c r="DI66"/>
  <c r="DL66"/>
  <c r="DH67"/>
  <c r="DH68"/>
  <c r="DJ68"/>
  <c r="DH69"/>
  <c r="DH70"/>
  <c r="DJ70"/>
  <c r="DH71"/>
  <c r="DJ71"/>
  <c r="DH72"/>
  <c r="DJ72"/>
  <c r="DH73"/>
  <c r="DH74"/>
  <c r="DH75"/>
  <c r="DJ75"/>
  <c r="DH76"/>
  <c r="DH77"/>
  <c r="DI77"/>
  <c r="DK77"/>
  <c r="DH78"/>
  <c r="DJ78"/>
  <c r="DH79"/>
  <c r="DH80"/>
  <c r="DH81"/>
  <c r="DJ81"/>
  <c r="DH82"/>
  <c r="DH83"/>
  <c r="DJ83"/>
  <c r="FG83"/>
  <c r="DH84"/>
  <c r="DH85"/>
  <c r="DH86"/>
  <c r="DH87"/>
  <c r="DJ87"/>
  <c r="FG87"/>
  <c r="DH88"/>
  <c r="DH89"/>
  <c r="DH90"/>
  <c r="DH91"/>
  <c r="DJ91"/>
  <c r="FG91"/>
  <c r="DH92"/>
  <c r="DJ92"/>
  <c r="DH93"/>
  <c r="DH94"/>
  <c r="DH95"/>
  <c r="DJ95"/>
  <c r="DH96"/>
  <c r="DJ96"/>
  <c r="FG96"/>
  <c r="DH97"/>
  <c r="DH98"/>
  <c r="DJ98"/>
  <c r="FG98"/>
  <c r="DH99"/>
  <c r="DJ99"/>
  <c r="DH100"/>
  <c r="DI100"/>
  <c r="DK100"/>
  <c r="DH101"/>
  <c r="DJ101"/>
  <c r="FG101"/>
  <c r="DH102"/>
  <c r="DI102"/>
  <c r="DK102"/>
  <c r="DH103"/>
  <c r="DJ103"/>
  <c r="DO5"/>
  <c r="DQ5"/>
  <c r="DO6"/>
  <c r="DQ6"/>
  <c r="FH6"/>
  <c r="DO7"/>
  <c r="DQ7"/>
  <c r="DO8"/>
  <c r="DQ8"/>
  <c r="FH8"/>
  <c r="DO9"/>
  <c r="DQ9"/>
  <c r="FH9"/>
  <c r="DO10"/>
  <c r="DO11"/>
  <c r="DQ11"/>
  <c r="DO12"/>
  <c r="DQ12"/>
  <c r="DO13"/>
  <c r="DQ13"/>
  <c r="FH13"/>
  <c r="DO14"/>
  <c r="DO15"/>
  <c r="DQ15"/>
  <c r="FH15"/>
  <c r="DO16"/>
  <c r="DQ16"/>
  <c r="DP16"/>
  <c r="DS16"/>
  <c r="DO17"/>
  <c r="DQ17"/>
  <c r="FH17"/>
  <c r="DO18"/>
  <c r="DO19"/>
  <c r="DO20"/>
  <c r="DO21"/>
  <c r="DQ21"/>
  <c r="DP21"/>
  <c r="DR21"/>
  <c r="DO22"/>
  <c r="DQ22"/>
  <c r="DO23"/>
  <c r="DO24"/>
  <c r="DQ24"/>
  <c r="DO25"/>
  <c r="DO26"/>
  <c r="DO27"/>
  <c r="DO28"/>
  <c r="DO29"/>
  <c r="DP29"/>
  <c r="DR29"/>
  <c r="DO30"/>
  <c r="DO31"/>
  <c r="DO32"/>
  <c r="DQ32"/>
  <c r="FH32"/>
  <c r="DO33"/>
  <c r="DO34"/>
  <c r="DQ34"/>
  <c r="DO35"/>
  <c r="DO36"/>
  <c r="DQ36"/>
  <c r="DO37"/>
  <c r="DQ37"/>
  <c r="FH37"/>
  <c r="DO38"/>
  <c r="DO39"/>
  <c r="DQ39"/>
  <c r="FH39"/>
  <c r="DO40"/>
  <c r="DQ40"/>
  <c r="FH40"/>
  <c r="DO41"/>
  <c r="DQ41"/>
  <c r="DO42"/>
  <c r="DO43"/>
  <c r="DQ43"/>
  <c r="DO44"/>
  <c r="DP44"/>
  <c r="DR44"/>
  <c r="DQ44"/>
  <c r="DO45"/>
  <c r="DO46"/>
  <c r="DQ46"/>
  <c r="DO47"/>
  <c r="DO48"/>
  <c r="DO49"/>
  <c r="DQ49"/>
  <c r="DO50"/>
  <c r="DO51"/>
  <c r="DO52"/>
  <c r="DQ52"/>
  <c r="FH52"/>
  <c r="DO53"/>
  <c r="DQ53"/>
  <c r="FH53"/>
  <c r="DO54"/>
  <c r="DO55"/>
  <c r="DQ55"/>
  <c r="DO56"/>
  <c r="DQ56"/>
  <c r="DO57"/>
  <c r="DQ57"/>
  <c r="DO58"/>
  <c r="DO59"/>
  <c r="DQ59"/>
  <c r="FH59"/>
  <c r="DO60"/>
  <c r="DQ60"/>
  <c r="DP60"/>
  <c r="DS60"/>
  <c r="DO61"/>
  <c r="DQ61"/>
  <c r="DO62"/>
  <c r="DQ62"/>
  <c r="DO63"/>
  <c r="DQ63"/>
  <c r="DO64"/>
  <c r="DO65"/>
  <c r="DQ65"/>
  <c r="DO66"/>
  <c r="DP66"/>
  <c r="DR66"/>
  <c r="DO67"/>
  <c r="DO68"/>
  <c r="DQ68"/>
  <c r="FH68"/>
  <c r="DO69"/>
  <c r="DQ69"/>
  <c r="FH69"/>
  <c r="DO70"/>
  <c r="DQ70"/>
  <c r="DO71"/>
  <c r="DO72"/>
  <c r="DQ72"/>
  <c r="DO73"/>
  <c r="DQ73"/>
  <c r="DO74"/>
  <c r="DO75"/>
  <c r="DQ75"/>
  <c r="DO76"/>
  <c r="DQ76"/>
  <c r="DO77"/>
  <c r="DO78"/>
  <c r="DQ78"/>
  <c r="DO79"/>
  <c r="DQ79"/>
  <c r="FH79"/>
  <c r="DO80"/>
  <c r="DP80"/>
  <c r="DR80"/>
  <c r="DO81"/>
  <c r="DO82"/>
  <c r="DQ82"/>
  <c r="FH82"/>
  <c r="DO83"/>
  <c r="DO84"/>
  <c r="DP84"/>
  <c r="DR84"/>
  <c r="DQ84"/>
  <c r="FH84"/>
  <c r="DO85"/>
  <c r="DO86"/>
  <c r="DO87"/>
  <c r="DQ87"/>
  <c r="FH87"/>
  <c r="DO88"/>
  <c r="DO89"/>
  <c r="DO90"/>
  <c r="DO91"/>
  <c r="DQ91"/>
  <c r="FH91"/>
  <c r="DO92"/>
  <c r="DQ92"/>
  <c r="DO93"/>
  <c r="DO94"/>
  <c r="DQ94"/>
  <c r="DO95"/>
  <c r="DQ95"/>
  <c r="FH95"/>
  <c r="DO96"/>
  <c r="DO97"/>
  <c r="DQ97"/>
  <c r="DP97"/>
  <c r="DS97"/>
  <c r="DO98"/>
  <c r="DQ98"/>
  <c r="FH98"/>
  <c r="DO99"/>
  <c r="DO100"/>
  <c r="DQ100"/>
  <c r="FH100"/>
  <c r="DO101"/>
  <c r="DO102"/>
  <c r="DO103"/>
  <c r="DQ103"/>
  <c r="FH103"/>
  <c r="DV5"/>
  <c r="DV6"/>
  <c r="DV7"/>
  <c r="DW7"/>
  <c r="DY7"/>
  <c r="DV8"/>
  <c r="DX8"/>
  <c r="FI8"/>
  <c r="DV9"/>
  <c r="DV10"/>
  <c r="DV11"/>
  <c r="DV12"/>
  <c r="DV13"/>
  <c r="DV14"/>
  <c r="DV15"/>
  <c r="DV16"/>
  <c r="DV17"/>
  <c r="DX17"/>
  <c r="DV18"/>
  <c r="DV19"/>
  <c r="DV20"/>
  <c r="DV21"/>
  <c r="DX21"/>
  <c r="FI21"/>
  <c r="DV22"/>
  <c r="DV23"/>
  <c r="DX23"/>
  <c r="DV24"/>
  <c r="DV25"/>
  <c r="DV26"/>
  <c r="DV27"/>
  <c r="DX27"/>
  <c r="FI27"/>
  <c r="DV28"/>
  <c r="DV29"/>
  <c r="DV30"/>
  <c r="DV31"/>
  <c r="DX31"/>
  <c r="FI31"/>
  <c r="DV32"/>
  <c r="DV33"/>
  <c r="DW33"/>
  <c r="DY33"/>
  <c r="DX33"/>
  <c r="DV34"/>
  <c r="DV35"/>
  <c r="DV36"/>
  <c r="DV37"/>
  <c r="DX37"/>
  <c r="FI37"/>
  <c r="DV38"/>
  <c r="DV39"/>
  <c r="DX39"/>
  <c r="DV40"/>
  <c r="DX40"/>
  <c r="DV41"/>
  <c r="DX41"/>
  <c r="FI41"/>
  <c r="DV42"/>
  <c r="DX42"/>
  <c r="FI42"/>
  <c r="DV43"/>
  <c r="DX43"/>
  <c r="DV44"/>
  <c r="DX44"/>
  <c r="DV45"/>
  <c r="DV46"/>
  <c r="DX46"/>
  <c r="DV47"/>
  <c r="DX47"/>
  <c r="FI47"/>
  <c r="DV48"/>
  <c r="DX48"/>
  <c r="FI48"/>
  <c r="DV49"/>
  <c r="DX49"/>
  <c r="FI49"/>
  <c r="DV50"/>
  <c r="DX50"/>
  <c r="DW50"/>
  <c r="DZ50"/>
  <c r="DV51"/>
  <c r="DV52"/>
  <c r="DV53"/>
  <c r="DX53"/>
  <c r="FI53"/>
  <c r="DV54"/>
  <c r="DW54"/>
  <c r="DY54"/>
  <c r="DV55"/>
  <c r="DV56"/>
  <c r="DV57"/>
  <c r="DV58"/>
  <c r="DX58"/>
  <c r="DV59"/>
  <c r="DX59"/>
  <c r="FI59"/>
  <c r="DV60"/>
  <c r="DV61"/>
  <c r="DV62"/>
  <c r="DV63"/>
  <c r="DX63"/>
  <c r="FI63"/>
  <c r="DV64"/>
  <c r="DX64"/>
  <c r="DV65"/>
  <c r="DX65"/>
  <c r="DV66"/>
  <c r="DV67"/>
  <c r="DV68"/>
  <c r="DV69"/>
  <c r="DV70"/>
  <c r="DV71"/>
  <c r="DX71"/>
  <c r="DW71"/>
  <c r="DZ71"/>
  <c r="DV72"/>
  <c r="DX72"/>
  <c r="DV73"/>
  <c r="DX73"/>
  <c r="FI73"/>
  <c r="DV74"/>
  <c r="DX74"/>
  <c r="FI74"/>
  <c r="DV75"/>
  <c r="DX75"/>
  <c r="FI75"/>
  <c r="DV76"/>
  <c r="DX76"/>
  <c r="DV77"/>
  <c r="DW77"/>
  <c r="DY77"/>
  <c r="DV78"/>
  <c r="DX78"/>
  <c r="FI78"/>
  <c r="DV79"/>
  <c r="DV80"/>
  <c r="DX80"/>
  <c r="DV81"/>
  <c r="DX81"/>
  <c r="FI81"/>
  <c r="DW81"/>
  <c r="DZ81"/>
  <c r="DV82"/>
  <c r="DV83"/>
  <c r="DX83"/>
  <c r="FI83"/>
  <c r="DV84"/>
  <c r="DV85"/>
  <c r="DX85"/>
  <c r="DV86"/>
  <c r="DW86"/>
  <c r="DY86"/>
  <c r="DX86"/>
  <c r="DV87"/>
  <c r="DV88"/>
  <c r="DX88"/>
  <c r="FI88"/>
  <c r="DW88"/>
  <c r="DY88"/>
  <c r="DV89"/>
  <c r="DX89"/>
  <c r="FI89"/>
  <c r="DV90"/>
  <c r="DV91"/>
  <c r="DX91"/>
  <c r="DV92"/>
  <c r="DV93"/>
  <c r="DX93"/>
  <c r="DV94"/>
  <c r="DV95"/>
  <c r="DX95"/>
  <c r="DV96"/>
  <c r="DV97"/>
  <c r="DX97"/>
  <c r="DV98"/>
  <c r="DW98"/>
  <c r="DY98"/>
  <c r="DV99"/>
  <c r="DX99"/>
  <c r="FI99"/>
  <c r="DV100"/>
  <c r="DX100"/>
  <c r="FI100"/>
  <c r="DV101"/>
  <c r="DV102"/>
  <c r="DX102"/>
  <c r="FI102"/>
  <c r="DV103"/>
  <c r="EC5"/>
  <c r="EE5"/>
  <c r="ED5"/>
  <c r="EF5"/>
  <c r="EC6"/>
  <c r="EE6"/>
  <c r="FJ6"/>
  <c r="EC7"/>
  <c r="EC8"/>
  <c r="EC9"/>
  <c r="EC10"/>
  <c r="EC11"/>
  <c r="EE11"/>
  <c r="EC12"/>
  <c r="EC13"/>
  <c r="EE13"/>
  <c r="FJ13"/>
  <c r="ED13"/>
  <c r="EF13"/>
  <c r="EC14"/>
  <c r="EC15"/>
  <c r="EC16"/>
  <c r="EC17"/>
  <c r="EC18"/>
  <c r="EE18"/>
  <c r="EC19"/>
  <c r="EC20"/>
  <c r="EC21"/>
  <c r="EC22"/>
  <c r="EE22"/>
  <c r="ED22"/>
  <c r="EF22"/>
  <c r="EC23"/>
  <c r="EE23"/>
  <c r="EC24"/>
  <c r="EE24"/>
  <c r="EC25"/>
  <c r="EE25"/>
  <c r="FJ25"/>
  <c r="EC26"/>
  <c r="EC27"/>
  <c r="EC28"/>
  <c r="EC29"/>
  <c r="EE29"/>
  <c r="EC30"/>
  <c r="EC31"/>
  <c r="EC32"/>
  <c r="EC33"/>
  <c r="EC34"/>
  <c r="EE34"/>
  <c r="FJ34"/>
  <c r="EC35"/>
  <c r="EE35"/>
  <c r="ED35"/>
  <c r="EG35"/>
  <c r="EF35"/>
  <c r="EC36"/>
  <c r="EE36"/>
  <c r="EC37"/>
  <c r="EC38"/>
  <c r="EC39"/>
  <c r="EC40"/>
  <c r="EC41"/>
  <c r="EC42"/>
  <c r="EC43"/>
  <c r="EC44"/>
  <c r="EC45"/>
  <c r="EC46"/>
  <c r="EC47"/>
  <c r="EC48"/>
  <c r="EC49"/>
  <c r="ED49"/>
  <c r="EF49"/>
  <c r="EE49"/>
  <c r="EC50"/>
  <c r="EE50"/>
  <c r="FJ50"/>
  <c r="EC51"/>
  <c r="EE51"/>
  <c r="EC52"/>
  <c r="EC53"/>
  <c r="EE53"/>
  <c r="EC54"/>
  <c r="EE54"/>
  <c r="EC55"/>
  <c r="EC56"/>
  <c r="EC57"/>
  <c r="EC58"/>
  <c r="EC59"/>
  <c r="ED59"/>
  <c r="EF59"/>
  <c r="EC60"/>
  <c r="EC61"/>
  <c r="EE61"/>
  <c r="EC62"/>
  <c r="EE62"/>
  <c r="EC63"/>
  <c r="EC64"/>
  <c r="EE64"/>
  <c r="FJ64"/>
  <c r="EC65"/>
  <c r="EC66"/>
  <c r="EC67"/>
  <c r="EC68"/>
  <c r="EC69"/>
  <c r="EE69"/>
  <c r="FJ69"/>
  <c r="EC70"/>
  <c r="EE70"/>
  <c r="FJ70"/>
  <c r="EC71"/>
  <c r="EC72"/>
  <c r="EC73"/>
  <c r="EC74"/>
  <c r="EC75"/>
  <c r="EC76"/>
  <c r="EC77"/>
  <c r="EC78"/>
  <c r="EE78"/>
  <c r="EC79"/>
  <c r="EC80"/>
  <c r="EC81"/>
  <c r="EC82"/>
  <c r="EE82"/>
  <c r="EC83"/>
  <c r="EC84"/>
  <c r="EC85"/>
  <c r="EC86"/>
  <c r="EC87"/>
  <c r="EE87"/>
  <c r="FJ87"/>
  <c r="EC88"/>
  <c r="EE88"/>
  <c r="EC89"/>
  <c r="EE89"/>
  <c r="FJ89"/>
  <c r="EC90"/>
  <c r="EC91"/>
  <c r="EE91"/>
  <c r="EC92"/>
  <c r="EE92"/>
  <c r="FJ92"/>
  <c r="EC93"/>
  <c r="EC94"/>
  <c r="EC95"/>
  <c r="EC96"/>
  <c r="EC97"/>
  <c r="EC98"/>
  <c r="EC99"/>
  <c r="EC100"/>
  <c r="EC101"/>
  <c r="EC102"/>
  <c r="ED102"/>
  <c r="EF102"/>
  <c r="EC103"/>
  <c r="EE103"/>
  <c r="EJ5"/>
  <c r="EJ6"/>
  <c r="EJ7"/>
  <c r="EL7"/>
  <c r="FK7"/>
  <c r="EJ8"/>
  <c r="EJ9"/>
  <c r="EJ10"/>
  <c r="EJ11"/>
  <c r="EJ12"/>
  <c r="EL12"/>
  <c r="EJ13"/>
  <c r="EL13"/>
  <c r="EK13"/>
  <c r="EN13"/>
  <c r="FK13"/>
  <c r="EJ14"/>
  <c r="EL14"/>
  <c r="EJ15"/>
  <c r="EL15"/>
  <c r="FK15"/>
  <c r="EJ16"/>
  <c r="EJ17"/>
  <c r="EJ18"/>
  <c r="EL18"/>
  <c r="FK18"/>
  <c r="EJ19"/>
  <c r="EL19"/>
  <c r="EJ20"/>
  <c r="EJ21"/>
  <c r="EL21"/>
  <c r="EJ22"/>
  <c r="EJ23"/>
  <c r="EJ24"/>
  <c r="EL24"/>
  <c r="EJ25"/>
  <c r="EJ26"/>
  <c r="EL26"/>
  <c r="EJ27"/>
  <c r="EL27"/>
  <c r="EK27"/>
  <c r="EM27"/>
  <c r="EJ28"/>
  <c r="EJ29"/>
  <c r="EJ30"/>
  <c r="EK30"/>
  <c r="EM30"/>
  <c r="EJ31"/>
  <c r="EL31"/>
  <c r="EJ32"/>
  <c r="EJ33"/>
  <c r="EJ34"/>
  <c r="EL34"/>
  <c r="EJ35"/>
  <c r="EL35"/>
  <c r="EJ36"/>
  <c r="EJ37"/>
  <c r="EJ38"/>
  <c r="EJ39"/>
  <c r="EJ40"/>
  <c r="EJ41"/>
  <c r="EJ42"/>
  <c r="EK42"/>
  <c r="EM42"/>
  <c r="EJ43"/>
  <c r="EJ44"/>
  <c r="EJ45"/>
  <c r="EL45"/>
  <c r="EJ46"/>
  <c r="EL46"/>
  <c r="FK46"/>
  <c r="EJ47"/>
  <c r="EJ48"/>
  <c r="EL48"/>
  <c r="EJ49"/>
  <c r="EL49"/>
  <c r="FK49"/>
  <c r="EJ50"/>
  <c r="EL50"/>
  <c r="FK50"/>
  <c r="EJ51"/>
  <c r="EL51"/>
  <c r="EK51"/>
  <c r="EN51"/>
  <c r="FK51"/>
  <c r="EJ52"/>
  <c r="EJ53"/>
  <c r="EL53"/>
  <c r="FK53"/>
  <c r="EJ54"/>
  <c r="EL54"/>
  <c r="EK54"/>
  <c r="EN54"/>
  <c r="EJ55"/>
  <c r="EJ56"/>
  <c r="EJ57"/>
  <c r="EJ58"/>
  <c r="EK58"/>
  <c r="EM58"/>
  <c r="EJ59"/>
  <c r="EL59"/>
  <c r="EK59"/>
  <c r="EN59"/>
  <c r="EJ60"/>
  <c r="EL60"/>
  <c r="FK60"/>
  <c r="EK60"/>
  <c r="EN60"/>
  <c r="EJ61"/>
  <c r="EJ62"/>
  <c r="EL62"/>
  <c r="FK62"/>
  <c r="EJ63"/>
  <c r="EJ64"/>
  <c r="EJ65"/>
  <c r="EJ66"/>
  <c r="EL66"/>
  <c r="EJ67"/>
  <c r="EL67"/>
  <c r="FK67"/>
  <c r="EJ68"/>
  <c r="EL68"/>
  <c r="EJ69"/>
  <c r="EJ70"/>
  <c r="EL70"/>
  <c r="EJ71"/>
  <c r="EJ72"/>
  <c r="EJ73"/>
  <c r="EJ74"/>
  <c r="EJ75"/>
  <c r="EJ76"/>
  <c r="EL76"/>
  <c r="FK76"/>
  <c r="EJ77"/>
  <c r="EL77"/>
  <c r="EK77"/>
  <c r="EM77"/>
  <c r="EJ78"/>
  <c r="EJ79"/>
  <c r="EL79"/>
  <c r="FK79"/>
  <c r="EJ80"/>
  <c r="EL80"/>
  <c r="EJ81"/>
  <c r="EJ82"/>
  <c r="EL82"/>
  <c r="EJ83"/>
  <c r="EJ84"/>
  <c r="EL84"/>
  <c r="EJ85"/>
  <c r="EJ86"/>
  <c r="EJ87"/>
  <c r="EL87"/>
  <c r="EJ88"/>
  <c r="EL88"/>
  <c r="EJ89"/>
  <c r="EJ90"/>
  <c r="EJ91"/>
  <c r="EJ92"/>
  <c r="EL92"/>
  <c r="EJ93"/>
  <c r="EJ94"/>
  <c r="EJ95"/>
  <c r="EJ96"/>
  <c r="EK96"/>
  <c r="EM96"/>
  <c r="EJ97"/>
  <c r="EL97"/>
  <c r="FK97"/>
  <c r="EJ98"/>
  <c r="EL98"/>
  <c r="EJ99"/>
  <c r="EL99"/>
  <c r="EJ100"/>
  <c r="EL100"/>
  <c r="EJ101"/>
  <c r="EJ102"/>
  <c r="EL102"/>
  <c r="FK102"/>
  <c r="EJ103"/>
  <c r="EL103"/>
  <c r="EK5"/>
  <c r="GF5"/>
  <c r="DW5"/>
  <c r="GD5"/>
  <c r="DP5"/>
  <c r="DI5"/>
  <c r="DB5"/>
  <c r="GA5"/>
  <c r="CU5"/>
  <c r="FZ5"/>
  <c r="CN5"/>
  <c r="CC5"/>
  <c r="CB1"/>
  <c r="CC6"/>
  <c r="CC7"/>
  <c r="CC8"/>
  <c r="CC9"/>
  <c r="CC10"/>
  <c r="CC11"/>
  <c r="CC12"/>
  <c r="CB5"/>
  <c r="EE46"/>
  <c r="EE63"/>
  <c r="FJ63"/>
  <c r="EE93"/>
  <c r="DX18"/>
  <c r="FI18"/>
  <c r="FI50"/>
  <c r="DX90"/>
  <c r="FI90"/>
  <c r="DX98"/>
  <c r="DQ20"/>
  <c r="FH20"/>
  <c r="DJ16"/>
  <c r="DJ23"/>
  <c r="DJ24"/>
  <c r="DJ40"/>
  <c r="FG40"/>
  <c r="FG48"/>
  <c r="DJ56"/>
  <c r="DJ64"/>
  <c r="FG64"/>
  <c r="FG72"/>
  <c r="DJ80"/>
  <c r="FG80"/>
  <c r="DJ88"/>
  <c r="FG88"/>
  <c r="DJ94"/>
  <c r="FG94"/>
  <c r="DJ102"/>
  <c r="FG102"/>
  <c r="DC10"/>
  <c r="DC11"/>
  <c r="DC19"/>
  <c r="DE19"/>
  <c r="DC27"/>
  <c r="FF43"/>
  <c r="FF50"/>
  <c r="DC51"/>
  <c r="DC67"/>
  <c r="DC68"/>
  <c r="FF68"/>
  <c r="DC76"/>
  <c r="FF76"/>
  <c r="DC82"/>
  <c r="DC83"/>
  <c r="DC91"/>
  <c r="FF91"/>
  <c r="DC99"/>
  <c r="DB99"/>
  <c r="DE99"/>
  <c r="CV22"/>
  <c r="FE22"/>
  <c r="CV23"/>
  <c r="CV39"/>
  <c r="CV49"/>
  <c r="FE49"/>
  <c r="CV63"/>
  <c r="FE63"/>
  <c r="CV70"/>
  <c r="FE70"/>
  <c r="CV86"/>
  <c r="CO48"/>
  <c r="CO61"/>
  <c r="FD68"/>
  <c r="CO88"/>
  <c r="CO92"/>
  <c r="CH20"/>
  <c r="CH36"/>
  <c r="CH52"/>
  <c r="CH53"/>
  <c r="CH61"/>
  <c r="FC61"/>
  <c r="CH67"/>
  <c r="CG67"/>
  <c r="CJ67"/>
  <c r="CH68"/>
  <c r="CH69"/>
  <c r="CH84"/>
  <c r="FC84"/>
  <c r="CA15"/>
  <c r="FB15"/>
  <c r="CA24"/>
  <c r="CA46"/>
  <c r="FB46"/>
  <c r="FB55"/>
  <c r="CA62"/>
  <c r="CA63"/>
  <c r="CA71"/>
  <c r="FB71"/>
  <c r="CA79"/>
  <c r="FB79"/>
  <c r="CA85"/>
  <c r="CA87"/>
  <c r="BZ87"/>
  <c r="CC87"/>
  <c r="FB87"/>
  <c r="CA96"/>
  <c r="CA102"/>
  <c r="CA103"/>
  <c r="BT13"/>
  <c r="BT16"/>
  <c r="BT34"/>
  <c r="FA34"/>
  <c r="BT35"/>
  <c r="FA35"/>
  <c r="BT42"/>
  <c r="FA42"/>
  <c r="BT50"/>
  <c r="FA50"/>
  <c r="BT58"/>
  <c r="BT61"/>
  <c r="BT66"/>
  <c r="BT67"/>
  <c r="FA67"/>
  <c r="BT74"/>
  <c r="BT77"/>
  <c r="BT89"/>
  <c r="BH9"/>
  <c r="BF23"/>
  <c r="EY23"/>
  <c r="BF24"/>
  <c r="EY24"/>
  <c r="BF26"/>
  <c r="BE26"/>
  <c r="BH26"/>
  <c r="BF32"/>
  <c r="EY32"/>
  <c r="BF39"/>
  <c r="BF41"/>
  <c r="EY41"/>
  <c r="BF48"/>
  <c r="EY48"/>
  <c r="BF49"/>
  <c r="EY49"/>
  <c r="BF56"/>
  <c r="BF62"/>
  <c r="EY62"/>
  <c r="BF64"/>
  <c r="EY64"/>
  <c r="BF65"/>
  <c r="EY65"/>
  <c r="BF80"/>
  <c r="BE80"/>
  <c r="BH80"/>
  <c r="BF81"/>
  <c r="BF88"/>
  <c r="EY88"/>
  <c r="BF89"/>
  <c r="AY13"/>
  <c r="AY14"/>
  <c r="AY23"/>
  <c r="EX23"/>
  <c r="AY27"/>
  <c r="AY30"/>
  <c r="AY35"/>
  <c r="AY37"/>
  <c r="AY41"/>
  <c r="AY43"/>
  <c r="AY44"/>
  <c r="AX44"/>
  <c r="BA44"/>
  <c r="EX44"/>
  <c r="AY50"/>
  <c r="EX50"/>
  <c r="AY51"/>
  <c r="EX51"/>
  <c r="AY53"/>
  <c r="EX53"/>
  <c r="AY55"/>
  <c r="AY59"/>
  <c r="EX59"/>
  <c r="AY67"/>
  <c r="EX67"/>
  <c r="EX70"/>
  <c r="AY75"/>
  <c r="EX75"/>
  <c r="AY82"/>
  <c r="AY83"/>
  <c r="EX83"/>
  <c r="AY91"/>
  <c r="AY92"/>
  <c r="EX92"/>
  <c r="AY93"/>
  <c r="EX93"/>
  <c r="AY98"/>
  <c r="EX98"/>
  <c r="AY99"/>
  <c r="AR38"/>
  <c r="EW38"/>
  <c r="AR41"/>
  <c r="AR43"/>
  <c r="AR46"/>
  <c r="AQ46"/>
  <c r="AT46"/>
  <c r="EW46"/>
  <c r="AR57"/>
  <c r="AR59"/>
  <c r="AR65"/>
  <c r="EW65"/>
  <c r="AR67"/>
  <c r="AR73"/>
  <c r="EW73"/>
  <c r="AR75"/>
  <c r="EW75"/>
  <c r="AR78"/>
  <c r="AQ78"/>
  <c r="AT78"/>
  <c r="EW78"/>
  <c r="AR81"/>
  <c r="EW81"/>
  <c r="AR83"/>
  <c r="EW83"/>
  <c r="AR86"/>
  <c r="AR89"/>
  <c r="AR91"/>
  <c r="AR99"/>
  <c r="EW99"/>
  <c r="AR102"/>
  <c r="AK38"/>
  <c r="AK43"/>
  <c r="EV43"/>
  <c r="AK46"/>
  <c r="AK47"/>
  <c r="AK54"/>
  <c r="AK59"/>
  <c r="AK63"/>
  <c r="EV63"/>
  <c r="AK70"/>
  <c r="AK71"/>
  <c r="EV71"/>
  <c r="AK75"/>
  <c r="AK79"/>
  <c r="AK83"/>
  <c r="AK87"/>
  <c r="EV87"/>
  <c r="AK91"/>
  <c r="AJ91"/>
  <c r="AM91"/>
  <c r="AK94"/>
  <c r="EV94"/>
  <c r="AK95"/>
  <c r="AK99"/>
  <c r="AK102"/>
  <c r="AK103"/>
  <c r="AD40"/>
  <c r="AD43"/>
  <c r="EU43"/>
  <c r="AD44"/>
  <c r="EU44"/>
  <c r="AD45"/>
  <c r="AD48"/>
  <c r="EU48"/>
  <c r="AD51"/>
  <c r="EU51"/>
  <c r="AC51"/>
  <c r="AF51"/>
  <c r="AD53"/>
  <c r="EU53"/>
  <c r="AD56"/>
  <c r="EU56"/>
  <c r="AD59"/>
  <c r="EU59"/>
  <c r="AD60"/>
  <c r="AD61"/>
  <c r="AD64"/>
  <c r="AD67"/>
  <c r="AC67"/>
  <c r="AF67"/>
  <c r="AD68"/>
  <c r="EU68"/>
  <c r="AD69"/>
  <c r="AD72"/>
  <c r="EU72"/>
  <c r="AD75"/>
  <c r="EU75"/>
  <c r="AD77"/>
  <c r="EU77"/>
  <c r="AD80"/>
  <c r="AD83"/>
  <c r="AD84"/>
  <c r="AD85"/>
  <c r="EU85"/>
  <c r="AD88"/>
  <c r="AD91"/>
  <c r="EU92"/>
  <c r="AD93"/>
  <c r="EU93"/>
  <c r="AD96"/>
  <c r="EU99"/>
  <c r="AD101"/>
  <c r="P38"/>
  <c r="P39"/>
  <c r="ES39"/>
  <c r="P42"/>
  <c r="P46"/>
  <c r="P47"/>
  <c r="ES47"/>
  <c r="P50"/>
  <c r="ES50"/>
  <c r="P53"/>
  <c r="ES53"/>
  <c r="P54"/>
  <c r="P55"/>
  <c r="O55"/>
  <c r="R55"/>
  <c r="P58"/>
  <c r="P61"/>
  <c r="ES61"/>
  <c r="P62"/>
  <c r="P63"/>
  <c r="P66"/>
  <c r="ES66"/>
  <c r="P70"/>
  <c r="O70"/>
  <c r="R70"/>
  <c r="P71"/>
  <c r="ES71"/>
  <c r="P74"/>
  <c r="ES74"/>
  <c r="P77"/>
  <c r="O77"/>
  <c r="R77"/>
  <c r="P78"/>
  <c r="P79"/>
  <c r="P82"/>
  <c r="ES82"/>
  <c r="P85"/>
  <c r="ES85"/>
  <c r="P86"/>
  <c r="P87"/>
  <c r="P90"/>
  <c r="P93"/>
  <c r="P94"/>
  <c r="P95"/>
  <c r="P98"/>
  <c r="ES98"/>
  <c r="P101"/>
  <c r="P103"/>
  <c r="W40"/>
  <c r="ET40"/>
  <c r="W41"/>
  <c r="W42"/>
  <c r="W45"/>
  <c r="ET45"/>
  <c r="W48"/>
  <c r="W50"/>
  <c r="ET50"/>
  <c r="W56"/>
  <c r="V56"/>
  <c r="Y56"/>
  <c r="ET56"/>
  <c r="W57"/>
  <c r="W58"/>
  <c r="W61"/>
  <c r="ET61"/>
  <c r="W64"/>
  <c r="W65"/>
  <c r="W66"/>
  <c r="W69"/>
  <c r="W72"/>
  <c r="ET72"/>
  <c r="W73"/>
  <c r="ET73"/>
  <c r="W74"/>
  <c r="ET74"/>
  <c r="V74"/>
  <c r="Y74"/>
  <c r="W77"/>
  <c r="W81"/>
  <c r="ET81"/>
  <c r="W82"/>
  <c r="ET82"/>
  <c r="W88"/>
  <c r="W89"/>
  <c r="ET89"/>
  <c r="W90"/>
  <c r="V90"/>
  <c r="Y90"/>
  <c r="ET90"/>
  <c r="W93"/>
  <c r="W96"/>
  <c r="ET96"/>
  <c r="W97"/>
  <c r="ET97"/>
  <c r="W101"/>
  <c r="ET101"/>
  <c r="HA1"/>
  <c r="CN6"/>
  <c r="FY6"/>
  <c r="CU6"/>
  <c r="DB6"/>
  <c r="GA6"/>
  <c r="DI6"/>
  <c r="DP6"/>
  <c r="DW6"/>
  <c r="ED6"/>
  <c r="EK6"/>
  <c r="GF6"/>
  <c r="CN7"/>
  <c r="FY7"/>
  <c r="CU7"/>
  <c r="FZ7"/>
  <c r="DB7"/>
  <c r="DI7"/>
  <c r="GB7"/>
  <c r="DP7"/>
  <c r="GD7"/>
  <c r="ED7"/>
  <c r="GE7"/>
  <c r="EK7"/>
  <c r="FG8"/>
  <c r="FE8"/>
  <c r="CN8"/>
  <c r="FY8"/>
  <c r="CU8"/>
  <c r="DB8"/>
  <c r="GA8"/>
  <c r="DI8"/>
  <c r="DK8"/>
  <c r="DP8"/>
  <c r="DW8"/>
  <c r="GD8"/>
  <c r="ED8"/>
  <c r="GE8"/>
  <c r="EK8"/>
  <c r="GF8"/>
  <c r="CN9"/>
  <c r="FY9"/>
  <c r="CU9"/>
  <c r="FZ9"/>
  <c r="DB9"/>
  <c r="GA9"/>
  <c r="DI9"/>
  <c r="DP9"/>
  <c r="DW9"/>
  <c r="GD9"/>
  <c r="ED9"/>
  <c r="EK9"/>
  <c r="GF9"/>
  <c r="CN10"/>
  <c r="FY10"/>
  <c r="CU10"/>
  <c r="GA10"/>
  <c r="DI10"/>
  <c r="GB10"/>
  <c r="DP10"/>
  <c r="DW10"/>
  <c r="GD10"/>
  <c r="ED10"/>
  <c r="EK10"/>
  <c r="CN11"/>
  <c r="CU11"/>
  <c r="FZ11"/>
  <c r="GA11"/>
  <c r="DI11"/>
  <c r="GB11"/>
  <c r="DP11"/>
  <c r="DW11"/>
  <c r="ED11"/>
  <c r="EK11"/>
  <c r="GF11"/>
  <c r="FF12"/>
  <c r="CN12"/>
  <c r="FY12"/>
  <c r="CU12"/>
  <c r="CW12"/>
  <c r="DI12"/>
  <c r="GB12"/>
  <c r="DP12"/>
  <c r="GC12"/>
  <c r="DW12"/>
  <c r="GD12"/>
  <c r="ED12"/>
  <c r="GE12"/>
  <c r="EK12"/>
  <c r="EM12"/>
  <c r="BM13"/>
  <c r="AX13"/>
  <c r="FS13"/>
  <c r="BE13"/>
  <c r="FT13"/>
  <c r="BL13"/>
  <c r="FU13"/>
  <c r="BS13"/>
  <c r="FV13"/>
  <c r="BZ13"/>
  <c r="CG13"/>
  <c r="FX13"/>
  <c r="CN13"/>
  <c r="CU13"/>
  <c r="DB13"/>
  <c r="GA13"/>
  <c r="DI13"/>
  <c r="GB13"/>
  <c r="DP13"/>
  <c r="DR13"/>
  <c r="DW13"/>
  <c r="GD13"/>
  <c r="GE13"/>
  <c r="EM13"/>
  <c r="AX14"/>
  <c r="FS14"/>
  <c r="BE14"/>
  <c r="FT14"/>
  <c r="BL14"/>
  <c r="FU14"/>
  <c r="BS14"/>
  <c r="BZ14"/>
  <c r="CG14"/>
  <c r="FX14"/>
  <c r="CN14"/>
  <c r="CU14"/>
  <c r="FZ14"/>
  <c r="DB14"/>
  <c r="DI14"/>
  <c r="GB14"/>
  <c r="DP14"/>
  <c r="DW14"/>
  <c r="ED14"/>
  <c r="GE14"/>
  <c r="EK14"/>
  <c r="GF14"/>
  <c r="FE15"/>
  <c r="EX15"/>
  <c r="AX15"/>
  <c r="FS15"/>
  <c r="BE15"/>
  <c r="FT15"/>
  <c r="BL15"/>
  <c r="FU15"/>
  <c r="BS15"/>
  <c r="FV15"/>
  <c r="BZ15"/>
  <c r="FW15"/>
  <c r="CG15"/>
  <c r="FX15"/>
  <c r="CN15"/>
  <c r="FY15"/>
  <c r="CU15"/>
  <c r="GA15"/>
  <c r="GB15"/>
  <c r="DP15"/>
  <c r="DW15"/>
  <c r="GD15"/>
  <c r="ED15"/>
  <c r="EK15"/>
  <c r="AX16"/>
  <c r="FS16"/>
  <c r="BE16"/>
  <c r="BL16"/>
  <c r="FU16"/>
  <c r="BS16"/>
  <c r="BZ16"/>
  <c r="FW16"/>
  <c r="CG16"/>
  <c r="CN16"/>
  <c r="FY16"/>
  <c r="CU16"/>
  <c r="FZ16"/>
  <c r="DB16"/>
  <c r="GA16"/>
  <c r="DI16"/>
  <c r="DW16"/>
  <c r="ED16"/>
  <c r="EK16"/>
  <c r="GF16"/>
  <c r="FE17"/>
  <c r="AX17"/>
  <c r="BE17"/>
  <c r="FT17"/>
  <c r="BL17"/>
  <c r="FU17"/>
  <c r="BS17"/>
  <c r="FV17"/>
  <c r="BZ17"/>
  <c r="FW17"/>
  <c r="CG17"/>
  <c r="FX17"/>
  <c r="CN17"/>
  <c r="FY17"/>
  <c r="CU17"/>
  <c r="FZ17"/>
  <c r="DB17"/>
  <c r="DI17"/>
  <c r="GB17"/>
  <c r="DP17"/>
  <c r="DW17"/>
  <c r="ED17"/>
  <c r="GE17"/>
  <c r="EK17"/>
  <c r="GF17"/>
  <c r="AX18"/>
  <c r="BE18"/>
  <c r="FT18"/>
  <c r="BL18"/>
  <c r="FU18"/>
  <c r="BS18"/>
  <c r="FV18"/>
  <c r="BZ18"/>
  <c r="FW18"/>
  <c r="CG18"/>
  <c r="FX18"/>
  <c r="CN18"/>
  <c r="CU18"/>
  <c r="DB18"/>
  <c r="GA18"/>
  <c r="DI18"/>
  <c r="GB18"/>
  <c r="DP18"/>
  <c r="DW18"/>
  <c r="ED18"/>
  <c r="EK18"/>
  <c r="EY19"/>
  <c r="AX19"/>
  <c r="FS19"/>
  <c r="BE19"/>
  <c r="FT19"/>
  <c r="BL19"/>
  <c r="FU19"/>
  <c r="BS19"/>
  <c r="FV19"/>
  <c r="BZ19"/>
  <c r="FW19"/>
  <c r="CG19"/>
  <c r="FX19"/>
  <c r="CN19"/>
  <c r="CU19"/>
  <c r="FZ19"/>
  <c r="GA19"/>
  <c r="GB19"/>
  <c r="DP19"/>
  <c r="GC19"/>
  <c r="DW19"/>
  <c r="GD19"/>
  <c r="ED19"/>
  <c r="GE19"/>
  <c r="EK19"/>
  <c r="GF19"/>
  <c r="BM20"/>
  <c r="AX20"/>
  <c r="FS20"/>
  <c r="BE20"/>
  <c r="BL20"/>
  <c r="FU20"/>
  <c r="BS20"/>
  <c r="FV20"/>
  <c r="BZ20"/>
  <c r="FW20"/>
  <c r="CG20"/>
  <c r="FX20"/>
  <c r="CN20"/>
  <c r="FY20"/>
  <c r="CU20"/>
  <c r="FZ20"/>
  <c r="DB20"/>
  <c r="GA20"/>
  <c r="DI20"/>
  <c r="GB20"/>
  <c r="DP20"/>
  <c r="DW20"/>
  <c r="GD20"/>
  <c r="ED20"/>
  <c r="GE20"/>
  <c r="EK20"/>
  <c r="BM21"/>
  <c r="AX21"/>
  <c r="BE21"/>
  <c r="FT21"/>
  <c r="BL21"/>
  <c r="FU21"/>
  <c r="BS21"/>
  <c r="FV21"/>
  <c r="BZ21"/>
  <c r="FW21"/>
  <c r="CG21"/>
  <c r="FX21"/>
  <c r="CN21"/>
  <c r="FY21"/>
  <c r="CU21"/>
  <c r="FZ21"/>
  <c r="DB21"/>
  <c r="GB21"/>
  <c r="DW21"/>
  <c r="ED21"/>
  <c r="EK21"/>
  <c r="GF21"/>
  <c r="FB22"/>
  <c r="AX22"/>
  <c r="FS22"/>
  <c r="BE22"/>
  <c r="FT22"/>
  <c r="BL22"/>
  <c r="FU22"/>
  <c r="BS22"/>
  <c r="FV22"/>
  <c r="BZ22"/>
  <c r="FW22"/>
  <c r="CG22"/>
  <c r="CN22"/>
  <c r="FY22"/>
  <c r="CU22"/>
  <c r="FZ22"/>
  <c r="DB22"/>
  <c r="DI22"/>
  <c r="DP22"/>
  <c r="GC22"/>
  <c r="DW22"/>
  <c r="GE22"/>
  <c r="EK22"/>
  <c r="AX23"/>
  <c r="FS23"/>
  <c r="BE23"/>
  <c r="BL23"/>
  <c r="FU23"/>
  <c r="BS23"/>
  <c r="BZ23"/>
  <c r="FW23"/>
  <c r="CG23"/>
  <c r="FX23"/>
  <c r="CN23"/>
  <c r="FY23"/>
  <c r="FZ23"/>
  <c r="DB23"/>
  <c r="GA23"/>
  <c r="DI23"/>
  <c r="DP23"/>
  <c r="DW23"/>
  <c r="ED23"/>
  <c r="GE23"/>
  <c r="EK23"/>
  <c r="GF23"/>
  <c r="BM24"/>
  <c r="AX24"/>
  <c r="FS24"/>
  <c r="BE24"/>
  <c r="FT24"/>
  <c r="BL24"/>
  <c r="FU24"/>
  <c r="BS24"/>
  <c r="FV24"/>
  <c r="BZ24"/>
  <c r="CG24"/>
  <c r="FY24"/>
  <c r="CU24"/>
  <c r="DB24"/>
  <c r="GA24"/>
  <c r="DI24"/>
  <c r="DP24"/>
  <c r="GC24"/>
  <c r="DW24"/>
  <c r="ED24"/>
  <c r="EK24"/>
  <c r="GF24"/>
  <c r="AX25"/>
  <c r="FS25"/>
  <c r="BE25"/>
  <c r="FT25"/>
  <c r="BL25"/>
  <c r="FU25"/>
  <c r="BS25"/>
  <c r="FV25"/>
  <c r="BZ25"/>
  <c r="FW25"/>
  <c r="CG25"/>
  <c r="CN25"/>
  <c r="FY25"/>
  <c r="CU25"/>
  <c r="DB25"/>
  <c r="GA25"/>
  <c r="DI25"/>
  <c r="GB25"/>
  <c r="DP25"/>
  <c r="DW25"/>
  <c r="GD25"/>
  <c r="ED25"/>
  <c r="EK25"/>
  <c r="GF25"/>
  <c r="FB26"/>
  <c r="AX26"/>
  <c r="FS26"/>
  <c r="BL26"/>
  <c r="FU26"/>
  <c r="BS26"/>
  <c r="FV26"/>
  <c r="BZ26"/>
  <c r="FW26"/>
  <c r="CG26"/>
  <c r="FX26"/>
  <c r="CN26"/>
  <c r="DB26"/>
  <c r="DI26"/>
  <c r="DP26"/>
  <c r="GC26"/>
  <c r="DW26"/>
  <c r="ED26"/>
  <c r="EK26"/>
  <c r="AX27"/>
  <c r="BE27"/>
  <c r="FT27"/>
  <c r="BL27"/>
  <c r="FU27"/>
  <c r="BS27"/>
  <c r="FV27"/>
  <c r="BZ27"/>
  <c r="FW27"/>
  <c r="CG27"/>
  <c r="FX27"/>
  <c r="CN27"/>
  <c r="CU27"/>
  <c r="FZ27"/>
  <c r="DB27"/>
  <c r="DI27"/>
  <c r="DP27"/>
  <c r="GC27"/>
  <c r="DW27"/>
  <c r="ED27"/>
  <c r="GF27"/>
  <c r="BM28"/>
  <c r="AX28"/>
  <c r="BE28"/>
  <c r="FT28"/>
  <c r="BL28"/>
  <c r="FU28"/>
  <c r="BS28"/>
  <c r="FV28"/>
  <c r="BZ28"/>
  <c r="FW28"/>
  <c r="CG28"/>
  <c r="FX28"/>
  <c r="FY28"/>
  <c r="CU28"/>
  <c r="FZ28"/>
  <c r="DB28"/>
  <c r="GA28"/>
  <c r="DI28"/>
  <c r="DP28"/>
  <c r="DW28"/>
  <c r="GD28"/>
  <c r="ED28"/>
  <c r="EK28"/>
  <c r="GF28"/>
  <c r="BM29"/>
  <c r="BL29"/>
  <c r="BO29"/>
  <c r="EZ29"/>
  <c r="AX29"/>
  <c r="FS29"/>
  <c r="BE29"/>
  <c r="FT29"/>
  <c r="FU29"/>
  <c r="BS29"/>
  <c r="FV29"/>
  <c r="BZ29"/>
  <c r="CG29"/>
  <c r="FX29"/>
  <c r="CN29"/>
  <c r="FY29"/>
  <c r="CU29"/>
  <c r="FZ29"/>
  <c r="DB29"/>
  <c r="GC29"/>
  <c r="DW29"/>
  <c r="ED29"/>
  <c r="EK29"/>
  <c r="FE30"/>
  <c r="AX30"/>
  <c r="FS30"/>
  <c r="BE30"/>
  <c r="FT30"/>
  <c r="BL30"/>
  <c r="FU30"/>
  <c r="BS30"/>
  <c r="FV30"/>
  <c r="BZ30"/>
  <c r="FW30"/>
  <c r="CG30"/>
  <c r="FX30"/>
  <c r="CN30"/>
  <c r="FY30"/>
  <c r="CU30"/>
  <c r="FZ30"/>
  <c r="DB30"/>
  <c r="DI30"/>
  <c r="GB30"/>
  <c r="DP30"/>
  <c r="GC30"/>
  <c r="DW30"/>
  <c r="ED30"/>
  <c r="GF30"/>
  <c r="BM31"/>
  <c r="AX31"/>
  <c r="FS31"/>
  <c r="BE31"/>
  <c r="FT31"/>
  <c r="BL31"/>
  <c r="FU31"/>
  <c r="BS31"/>
  <c r="FV31"/>
  <c r="BZ31"/>
  <c r="FW31"/>
  <c r="CG31"/>
  <c r="FX31"/>
  <c r="CN31"/>
  <c r="FY31"/>
  <c r="CU31"/>
  <c r="FZ31"/>
  <c r="DB31"/>
  <c r="DI31"/>
  <c r="DP31"/>
  <c r="DW31"/>
  <c r="ED31"/>
  <c r="EK31"/>
  <c r="AX32"/>
  <c r="FS32"/>
  <c r="BE32"/>
  <c r="FT32"/>
  <c r="BL32"/>
  <c r="FU32"/>
  <c r="BS32"/>
  <c r="FV32"/>
  <c r="BZ32"/>
  <c r="FW32"/>
  <c r="CG32"/>
  <c r="FX32"/>
  <c r="CN32"/>
  <c r="FY32"/>
  <c r="CU32"/>
  <c r="FZ32"/>
  <c r="DB32"/>
  <c r="DI32"/>
  <c r="DP32"/>
  <c r="DW32"/>
  <c r="GD32"/>
  <c r="ED32"/>
  <c r="GE32"/>
  <c r="EK32"/>
  <c r="GF32"/>
  <c r="AX33"/>
  <c r="BE33"/>
  <c r="FT33"/>
  <c r="BL33"/>
  <c r="FU33"/>
  <c r="BS33"/>
  <c r="BZ33"/>
  <c r="FW33"/>
  <c r="CG33"/>
  <c r="FX33"/>
  <c r="CN33"/>
  <c r="FY33"/>
  <c r="CU33"/>
  <c r="DB33"/>
  <c r="DP33"/>
  <c r="GC33"/>
  <c r="ED33"/>
  <c r="GE33"/>
  <c r="EK33"/>
  <c r="GF33"/>
  <c r="AX34"/>
  <c r="BE34"/>
  <c r="BL34"/>
  <c r="FU34"/>
  <c r="BS34"/>
  <c r="BZ34"/>
  <c r="FW34"/>
  <c r="CG34"/>
  <c r="FX34"/>
  <c r="CN34"/>
  <c r="FY34"/>
  <c r="CU34"/>
  <c r="DB34"/>
  <c r="GA34"/>
  <c r="DI34"/>
  <c r="DP34"/>
  <c r="GC34"/>
  <c r="DW34"/>
  <c r="ED34"/>
  <c r="GE34"/>
  <c r="EK34"/>
  <c r="EY35"/>
  <c r="AX35"/>
  <c r="FS35"/>
  <c r="BE35"/>
  <c r="FT35"/>
  <c r="BL35"/>
  <c r="BS35"/>
  <c r="FV35"/>
  <c r="BZ35"/>
  <c r="FW35"/>
  <c r="CG35"/>
  <c r="CN35"/>
  <c r="CU35"/>
  <c r="FZ35"/>
  <c r="DB35"/>
  <c r="DI35"/>
  <c r="DP35"/>
  <c r="GC35"/>
  <c r="DW35"/>
  <c r="GD35"/>
  <c r="GE35"/>
  <c r="EK35"/>
  <c r="FG36"/>
  <c r="FE36"/>
  <c r="AX36"/>
  <c r="BE36"/>
  <c r="FT36"/>
  <c r="BL36"/>
  <c r="FU36"/>
  <c r="BS36"/>
  <c r="FV36"/>
  <c r="BZ36"/>
  <c r="FW36"/>
  <c r="CG36"/>
  <c r="FX36"/>
  <c r="CN36"/>
  <c r="DB36"/>
  <c r="GA36"/>
  <c r="DI36"/>
  <c r="GB36"/>
  <c r="DP36"/>
  <c r="DR36"/>
  <c r="GC36"/>
  <c r="DW36"/>
  <c r="ED36"/>
  <c r="EK36"/>
  <c r="GF36"/>
  <c r="BM37"/>
  <c r="AX37"/>
  <c r="FS37"/>
  <c r="BE37"/>
  <c r="FT37"/>
  <c r="BL37"/>
  <c r="FU37"/>
  <c r="BS37"/>
  <c r="FV37"/>
  <c r="BZ37"/>
  <c r="CG37"/>
  <c r="FX37"/>
  <c r="CN37"/>
  <c r="FY37"/>
  <c r="CU37"/>
  <c r="DB37"/>
  <c r="GA37"/>
  <c r="DP37"/>
  <c r="DW37"/>
  <c r="GD37"/>
  <c r="ED37"/>
  <c r="EK37"/>
  <c r="GF37"/>
  <c r="BM38"/>
  <c r="O38"/>
  <c r="FN38"/>
  <c r="V38"/>
  <c r="FO38"/>
  <c r="AC38"/>
  <c r="FP38"/>
  <c r="AJ38"/>
  <c r="AQ38"/>
  <c r="FR38"/>
  <c r="AX38"/>
  <c r="FS38"/>
  <c r="BE38"/>
  <c r="FT38"/>
  <c r="BL38"/>
  <c r="FU38"/>
  <c r="BS38"/>
  <c r="FV38"/>
  <c r="BZ38"/>
  <c r="FW38"/>
  <c r="CG38"/>
  <c r="FX38"/>
  <c r="CN38"/>
  <c r="CU38"/>
  <c r="FZ38"/>
  <c r="DB38"/>
  <c r="GA38"/>
  <c r="DI38"/>
  <c r="GB38"/>
  <c r="DP38"/>
  <c r="GC38"/>
  <c r="DW38"/>
  <c r="GD38"/>
  <c r="ED38"/>
  <c r="GE38"/>
  <c r="EK38"/>
  <c r="O39"/>
  <c r="V39"/>
  <c r="FO39"/>
  <c r="AC39"/>
  <c r="AJ39"/>
  <c r="FQ39"/>
  <c r="AQ39"/>
  <c r="FR39"/>
  <c r="AX39"/>
  <c r="FS39"/>
  <c r="BE39"/>
  <c r="BL39"/>
  <c r="FU39"/>
  <c r="BS39"/>
  <c r="FV39"/>
  <c r="BZ39"/>
  <c r="FW39"/>
  <c r="CG39"/>
  <c r="CN39"/>
  <c r="FZ39"/>
  <c r="DB39"/>
  <c r="GA39"/>
  <c r="DI39"/>
  <c r="GB39"/>
  <c r="DP39"/>
  <c r="DW39"/>
  <c r="ED39"/>
  <c r="GE39"/>
  <c r="EK39"/>
  <c r="EV40"/>
  <c r="O40"/>
  <c r="FN40"/>
  <c r="V40"/>
  <c r="AC40"/>
  <c r="FP40"/>
  <c r="AJ40"/>
  <c r="AQ40"/>
  <c r="FR40"/>
  <c r="FS40"/>
  <c r="BE40"/>
  <c r="FT40"/>
  <c r="BL40"/>
  <c r="FU40"/>
  <c r="BS40"/>
  <c r="FV40"/>
  <c r="BZ40"/>
  <c r="CG40"/>
  <c r="FX40"/>
  <c r="CN40"/>
  <c r="FY40"/>
  <c r="CU40"/>
  <c r="FZ40"/>
  <c r="DB40"/>
  <c r="DI40"/>
  <c r="GB40"/>
  <c r="DP40"/>
  <c r="DW40"/>
  <c r="ED40"/>
  <c r="GE40"/>
  <c r="EK40"/>
  <c r="EW41"/>
  <c r="O41"/>
  <c r="V41"/>
  <c r="FO41"/>
  <c r="AC41"/>
  <c r="FP41"/>
  <c r="AJ41"/>
  <c r="FQ41"/>
  <c r="AQ41"/>
  <c r="FR41"/>
  <c r="AX41"/>
  <c r="FS41"/>
  <c r="BE41"/>
  <c r="FT41"/>
  <c r="BL41"/>
  <c r="FU41"/>
  <c r="BS41"/>
  <c r="FV41"/>
  <c r="BZ41"/>
  <c r="FW41"/>
  <c r="CG41"/>
  <c r="FX41"/>
  <c r="CN41"/>
  <c r="CU41"/>
  <c r="CW41"/>
  <c r="DB41"/>
  <c r="GA41"/>
  <c r="DI41"/>
  <c r="GB41"/>
  <c r="DP41"/>
  <c r="DW41"/>
  <c r="ED41"/>
  <c r="GE41"/>
  <c r="EK41"/>
  <c r="O42"/>
  <c r="FN42"/>
  <c r="V42"/>
  <c r="FO42"/>
  <c r="AC42"/>
  <c r="FP42"/>
  <c r="AJ42"/>
  <c r="FQ42"/>
  <c r="AQ42"/>
  <c r="FR42"/>
  <c r="AX42"/>
  <c r="FT42"/>
  <c r="BL42"/>
  <c r="FU42"/>
  <c r="BS42"/>
  <c r="BZ42"/>
  <c r="FW42"/>
  <c r="CG42"/>
  <c r="FX42"/>
  <c r="CN42"/>
  <c r="FY42"/>
  <c r="CU42"/>
  <c r="FZ42"/>
  <c r="DB42"/>
  <c r="DI42"/>
  <c r="DP42"/>
  <c r="GC42"/>
  <c r="DW42"/>
  <c r="ED42"/>
  <c r="GE42"/>
  <c r="GF42"/>
  <c r="BM43"/>
  <c r="EZ43"/>
  <c r="O43"/>
  <c r="FN43"/>
  <c r="V43"/>
  <c r="FO43"/>
  <c r="AC43"/>
  <c r="FP43"/>
  <c r="AJ43"/>
  <c r="FQ43"/>
  <c r="AQ43"/>
  <c r="FR43"/>
  <c r="AX43"/>
  <c r="AZ43"/>
  <c r="BE43"/>
  <c r="BL43"/>
  <c r="FU43"/>
  <c r="BS43"/>
  <c r="FV43"/>
  <c r="BZ43"/>
  <c r="FW43"/>
  <c r="FX43"/>
  <c r="CN43"/>
  <c r="FY43"/>
  <c r="CU43"/>
  <c r="FZ43"/>
  <c r="DB43"/>
  <c r="DI43"/>
  <c r="DP43"/>
  <c r="GC43"/>
  <c r="DW43"/>
  <c r="GD43"/>
  <c r="ED43"/>
  <c r="GE43"/>
  <c r="EK43"/>
  <c r="GF43"/>
  <c r="FC44"/>
  <c r="O44"/>
  <c r="FN44"/>
  <c r="V44"/>
  <c r="FO44"/>
  <c r="AC44"/>
  <c r="FP44"/>
  <c r="AJ44"/>
  <c r="FQ44"/>
  <c r="AQ44"/>
  <c r="FR44"/>
  <c r="FS44"/>
  <c r="BE44"/>
  <c r="BL44"/>
  <c r="FU44"/>
  <c r="BS44"/>
  <c r="BZ44"/>
  <c r="FW44"/>
  <c r="FX44"/>
  <c r="CN44"/>
  <c r="FY44"/>
  <c r="CU44"/>
  <c r="FZ44"/>
  <c r="DB44"/>
  <c r="DI44"/>
  <c r="DW44"/>
  <c r="ED44"/>
  <c r="EK44"/>
  <c r="GF44"/>
  <c r="BM45"/>
  <c r="FE45"/>
  <c r="O45"/>
  <c r="V45"/>
  <c r="FO45"/>
  <c r="AC45"/>
  <c r="FP45"/>
  <c r="AJ45"/>
  <c r="FQ45"/>
  <c r="AQ45"/>
  <c r="FR45"/>
  <c r="AX45"/>
  <c r="FS45"/>
  <c r="BE45"/>
  <c r="FT45"/>
  <c r="BL45"/>
  <c r="FU45"/>
  <c r="BS45"/>
  <c r="FV45"/>
  <c r="BZ45"/>
  <c r="FW45"/>
  <c r="CG45"/>
  <c r="FX45"/>
  <c r="CN45"/>
  <c r="FY45"/>
  <c r="CU45"/>
  <c r="FZ45"/>
  <c r="DB45"/>
  <c r="GA45"/>
  <c r="DI45"/>
  <c r="GB45"/>
  <c r="DP45"/>
  <c r="DW45"/>
  <c r="GD45"/>
  <c r="ED45"/>
  <c r="GE45"/>
  <c r="EK45"/>
  <c r="GF45"/>
  <c r="BM46"/>
  <c r="FG46"/>
  <c r="O46"/>
  <c r="FN46"/>
  <c r="V46"/>
  <c r="FO46"/>
  <c r="AC46"/>
  <c r="AJ46"/>
  <c r="FQ46"/>
  <c r="AX46"/>
  <c r="FS46"/>
  <c r="BE46"/>
  <c r="FT46"/>
  <c r="BL46"/>
  <c r="FU46"/>
  <c r="BS46"/>
  <c r="FV46"/>
  <c r="BZ46"/>
  <c r="CG46"/>
  <c r="FX46"/>
  <c r="CN46"/>
  <c r="CU46"/>
  <c r="FZ46"/>
  <c r="DB46"/>
  <c r="DI46"/>
  <c r="GB46"/>
  <c r="DP46"/>
  <c r="GC46"/>
  <c r="DW46"/>
  <c r="GD46"/>
  <c r="ED46"/>
  <c r="EK46"/>
  <c r="O47"/>
  <c r="FN47"/>
  <c r="V47"/>
  <c r="AC47"/>
  <c r="FP47"/>
  <c r="AJ47"/>
  <c r="AQ47"/>
  <c r="FR47"/>
  <c r="AX47"/>
  <c r="FS47"/>
  <c r="BE47"/>
  <c r="FT47"/>
  <c r="BL47"/>
  <c r="FU47"/>
  <c r="BS47"/>
  <c r="FV47"/>
  <c r="BZ47"/>
  <c r="FW47"/>
  <c r="CG47"/>
  <c r="FX47"/>
  <c r="CN47"/>
  <c r="FY47"/>
  <c r="CU47"/>
  <c r="DB47"/>
  <c r="GA47"/>
  <c r="DI47"/>
  <c r="DP47"/>
  <c r="DW47"/>
  <c r="ED47"/>
  <c r="GE47"/>
  <c r="EK47"/>
  <c r="GF47"/>
  <c r="EV48"/>
  <c r="O48"/>
  <c r="V48"/>
  <c r="FO48"/>
  <c r="AC48"/>
  <c r="FP48"/>
  <c r="AJ48"/>
  <c r="FQ48"/>
  <c r="AQ48"/>
  <c r="FR48"/>
  <c r="AX48"/>
  <c r="FS48"/>
  <c r="BE48"/>
  <c r="BL48"/>
  <c r="FU48"/>
  <c r="BS48"/>
  <c r="BZ48"/>
  <c r="CG48"/>
  <c r="FX48"/>
  <c r="CN48"/>
  <c r="FY48"/>
  <c r="CU48"/>
  <c r="FZ48"/>
  <c r="DB48"/>
  <c r="GA48"/>
  <c r="GB48"/>
  <c r="DP48"/>
  <c r="GC48"/>
  <c r="DW48"/>
  <c r="GD48"/>
  <c r="ED48"/>
  <c r="EK48"/>
  <c r="GF48"/>
  <c r="FA49"/>
  <c r="O49"/>
  <c r="FN49"/>
  <c r="V49"/>
  <c r="FO49"/>
  <c r="AC49"/>
  <c r="FP49"/>
  <c r="AJ49"/>
  <c r="FQ49"/>
  <c r="AQ49"/>
  <c r="FR49"/>
  <c r="AX49"/>
  <c r="BE49"/>
  <c r="FT49"/>
  <c r="BL49"/>
  <c r="FU49"/>
  <c r="BS49"/>
  <c r="BZ49"/>
  <c r="FW49"/>
  <c r="CG49"/>
  <c r="FX49"/>
  <c r="CN49"/>
  <c r="FY49"/>
  <c r="CU49"/>
  <c r="DB49"/>
  <c r="DI49"/>
  <c r="DP49"/>
  <c r="DW49"/>
  <c r="GE49"/>
  <c r="EK49"/>
  <c r="O50"/>
  <c r="V50"/>
  <c r="AC50"/>
  <c r="FP50"/>
  <c r="AJ50"/>
  <c r="FQ50"/>
  <c r="AQ50"/>
  <c r="FR50"/>
  <c r="AX50"/>
  <c r="FS50"/>
  <c r="BE50"/>
  <c r="BL50"/>
  <c r="FU50"/>
  <c r="BS50"/>
  <c r="FV50"/>
  <c r="BZ50"/>
  <c r="CG50"/>
  <c r="FX50"/>
  <c r="CN50"/>
  <c r="FY50"/>
  <c r="CU50"/>
  <c r="DB50"/>
  <c r="GA50"/>
  <c r="DI50"/>
  <c r="DP50"/>
  <c r="GD50"/>
  <c r="ED50"/>
  <c r="EK50"/>
  <c r="GF50"/>
  <c r="O51"/>
  <c r="FN51"/>
  <c r="V51"/>
  <c r="FO51"/>
  <c r="FP51"/>
  <c r="AJ51"/>
  <c r="AQ51"/>
  <c r="FR51"/>
  <c r="AX51"/>
  <c r="FS51"/>
  <c r="BE51"/>
  <c r="BL51"/>
  <c r="FU51"/>
  <c r="BS51"/>
  <c r="FV51"/>
  <c r="BZ51"/>
  <c r="FW51"/>
  <c r="CG51"/>
  <c r="FX51"/>
  <c r="CN51"/>
  <c r="FY51"/>
  <c r="FZ51"/>
  <c r="DB51"/>
  <c r="GA51"/>
  <c r="DI51"/>
  <c r="DP51"/>
  <c r="DW51"/>
  <c r="GD51"/>
  <c r="ED51"/>
  <c r="GE51"/>
  <c r="BM52"/>
  <c r="EZ52"/>
  <c r="O52"/>
  <c r="FN52"/>
  <c r="V52"/>
  <c r="FO52"/>
  <c r="AC52"/>
  <c r="AJ52"/>
  <c r="FQ52"/>
  <c r="AQ52"/>
  <c r="FR52"/>
  <c r="AX52"/>
  <c r="BE52"/>
  <c r="FT52"/>
  <c r="BL52"/>
  <c r="FU52"/>
  <c r="BS52"/>
  <c r="BZ52"/>
  <c r="FW52"/>
  <c r="CG52"/>
  <c r="FX52"/>
  <c r="CN52"/>
  <c r="FY52"/>
  <c r="CU52"/>
  <c r="DB52"/>
  <c r="GA52"/>
  <c r="DI52"/>
  <c r="GB52"/>
  <c r="DP52"/>
  <c r="DW52"/>
  <c r="GD52"/>
  <c r="ED52"/>
  <c r="EK52"/>
  <c r="BM53"/>
  <c r="O53"/>
  <c r="FN53"/>
  <c r="V53"/>
  <c r="FO53"/>
  <c r="AC53"/>
  <c r="AJ53"/>
  <c r="FQ53"/>
  <c r="AQ53"/>
  <c r="FR53"/>
  <c r="FS53"/>
  <c r="BE53"/>
  <c r="FT53"/>
  <c r="BL53"/>
  <c r="FU53"/>
  <c r="BS53"/>
  <c r="FV53"/>
  <c r="BZ53"/>
  <c r="FW53"/>
  <c r="CG53"/>
  <c r="FX53"/>
  <c r="CN53"/>
  <c r="FY53"/>
  <c r="CU53"/>
  <c r="FZ53"/>
  <c r="DB53"/>
  <c r="DI53"/>
  <c r="DP53"/>
  <c r="DR53"/>
  <c r="DW53"/>
  <c r="ED53"/>
  <c r="GE53"/>
  <c r="EK53"/>
  <c r="EV54"/>
  <c r="FA54"/>
  <c r="FB54"/>
  <c r="O54"/>
  <c r="FN54"/>
  <c r="V54"/>
  <c r="FO54"/>
  <c r="AC54"/>
  <c r="FP54"/>
  <c r="AJ54"/>
  <c r="AQ54"/>
  <c r="FR54"/>
  <c r="AX54"/>
  <c r="FS54"/>
  <c r="BE54"/>
  <c r="FT54"/>
  <c r="BL54"/>
  <c r="FU54"/>
  <c r="BS54"/>
  <c r="FW54"/>
  <c r="CG54"/>
  <c r="CU54"/>
  <c r="FZ54"/>
  <c r="DB54"/>
  <c r="GA54"/>
  <c r="DI54"/>
  <c r="DP54"/>
  <c r="ED54"/>
  <c r="FE55"/>
  <c r="FN55"/>
  <c r="V55"/>
  <c r="FO55"/>
  <c r="AC55"/>
  <c r="AJ55"/>
  <c r="AQ55"/>
  <c r="FR55"/>
  <c r="AX55"/>
  <c r="FS55"/>
  <c r="BE55"/>
  <c r="FT55"/>
  <c r="BL55"/>
  <c r="FU55"/>
  <c r="BS55"/>
  <c r="FV55"/>
  <c r="BZ55"/>
  <c r="CB55"/>
  <c r="CG55"/>
  <c r="CN55"/>
  <c r="CU55"/>
  <c r="FZ55"/>
  <c r="DB55"/>
  <c r="DI55"/>
  <c r="GB55"/>
  <c r="DP55"/>
  <c r="GC55"/>
  <c r="DW55"/>
  <c r="GD55"/>
  <c r="ED55"/>
  <c r="EK55"/>
  <c r="GF55"/>
  <c r="EV56"/>
  <c r="O56"/>
  <c r="FN56"/>
  <c r="FO56"/>
  <c r="AC56"/>
  <c r="AJ56"/>
  <c r="FQ56"/>
  <c r="AQ56"/>
  <c r="AX56"/>
  <c r="FS56"/>
  <c r="BE56"/>
  <c r="FT56"/>
  <c r="BL56"/>
  <c r="FU56"/>
  <c r="BS56"/>
  <c r="FV56"/>
  <c r="BZ56"/>
  <c r="CG56"/>
  <c r="CN56"/>
  <c r="FY56"/>
  <c r="CU56"/>
  <c r="FZ56"/>
  <c r="DB56"/>
  <c r="GA56"/>
  <c r="DI56"/>
  <c r="DP56"/>
  <c r="DW56"/>
  <c r="GD56"/>
  <c r="ED56"/>
  <c r="GE56"/>
  <c r="EK56"/>
  <c r="ET57"/>
  <c r="O57"/>
  <c r="FN57"/>
  <c r="V57"/>
  <c r="FO57"/>
  <c r="AC57"/>
  <c r="AJ57"/>
  <c r="FQ57"/>
  <c r="AQ57"/>
  <c r="FR57"/>
  <c r="AX57"/>
  <c r="FS57"/>
  <c r="BE57"/>
  <c r="FT57"/>
  <c r="BL57"/>
  <c r="FU57"/>
  <c r="BS57"/>
  <c r="FV57"/>
  <c r="BZ57"/>
  <c r="CG57"/>
  <c r="FX57"/>
  <c r="CN57"/>
  <c r="CU57"/>
  <c r="FZ57"/>
  <c r="DB57"/>
  <c r="DI57"/>
  <c r="DP57"/>
  <c r="DW57"/>
  <c r="ED57"/>
  <c r="GE57"/>
  <c r="EK57"/>
  <c r="GF57"/>
  <c r="FA58"/>
  <c r="O58"/>
  <c r="V58"/>
  <c r="FO58"/>
  <c r="FP58"/>
  <c r="FQ58"/>
  <c r="AQ58"/>
  <c r="FR58"/>
  <c r="AX58"/>
  <c r="BE58"/>
  <c r="FT58"/>
  <c r="BL58"/>
  <c r="FU58"/>
  <c r="BS58"/>
  <c r="FV58"/>
  <c r="BZ58"/>
  <c r="FW58"/>
  <c r="CG58"/>
  <c r="FX58"/>
  <c r="CN58"/>
  <c r="FY58"/>
  <c r="CU58"/>
  <c r="DB58"/>
  <c r="GA58"/>
  <c r="GB58"/>
  <c r="DP58"/>
  <c r="GC58"/>
  <c r="DW58"/>
  <c r="ED58"/>
  <c r="GE58"/>
  <c r="BM59"/>
  <c r="O59"/>
  <c r="FN59"/>
  <c r="V59"/>
  <c r="FO59"/>
  <c r="AC59"/>
  <c r="AJ59"/>
  <c r="AQ59"/>
  <c r="AX59"/>
  <c r="FS59"/>
  <c r="BE59"/>
  <c r="BL59"/>
  <c r="FU59"/>
  <c r="BS59"/>
  <c r="FV59"/>
  <c r="BZ59"/>
  <c r="CG59"/>
  <c r="FX59"/>
  <c r="CN59"/>
  <c r="CU59"/>
  <c r="FZ59"/>
  <c r="DB59"/>
  <c r="GA59"/>
  <c r="DI59"/>
  <c r="DP59"/>
  <c r="GC59"/>
  <c r="DW59"/>
  <c r="GF59"/>
  <c r="BM60"/>
  <c r="FC60"/>
  <c r="FE60"/>
  <c r="FH60"/>
  <c r="O60"/>
  <c r="FN60"/>
  <c r="V60"/>
  <c r="FO60"/>
  <c r="AC60"/>
  <c r="FP60"/>
  <c r="AJ60"/>
  <c r="FQ60"/>
  <c r="AQ60"/>
  <c r="FR60"/>
  <c r="AX60"/>
  <c r="BE60"/>
  <c r="BL60"/>
  <c r="FU60"/>
  <c r="BS60"/>
  <c r="BZ60"/>
  <c r="FW60"/>
  <c r="CG60"/>
  <c r="FX60"/>
  <c r="CN60"/>
  <c r="CP60"/>
  <c r="CU60"/>
  <c r="DB60"/>
  <c r="GA60"/>
  <c r="DI60"/>
  <c r="GB60"/>
  <c r="DW60"/>
  <c r="GD60"/>
  <c r="ED60"/>
  <c r="GE60"/>
  <c r="O61"/>
  <c r="V61"/>
  <c r="FO61"/>
  <c r="AC61"/>
  <c r="AE61"/>
  <c r="AJ61"/>
  <c r="FQ61"/>
  <c r="AQ61"/>
  <c r="FR61"/>
  <c r="AX61"/>
  <c r="FS61"/>
  <c r="BE61"/>
  <c r="FT61"/>
  <c r="BL61"/>
  <c r="FU61"/>
  <c r="BS61"/>
  <c r="FV61"/>
  <c r="BZ61"/>
  <c r="FW61"/>
  <c r="CG61"/>
  <c r="CN61"/>
  <c r="FY61"/>
  <c r="CU61"/>
  <c r="DB61"/>
  <c r="DI61"/>
  <c r="GB61"/>
  <c r="DP61"/>
  <c r="DW61"/>
  <c r="ED61"/>
  <c r="EK61"/>
  <c r="GF61"/>
  <c r="BM62"/>
  <c r="BL62"/>
  <c r="BO62"/>
  <c r="EZ62"/>
  <c r="O62"/>
  <c r="V62"/>
  <c r="FO62"/>
  <c r="AC62"/>
  <c r="FP62"/>
  <c r="AJ62"/>
  <c r="FQ62"/>
  <c r="AQ62"/>
  <c r="FR62"/>
  <c r="AX62"/>
  <c r="FS62"/>
  <c r="BE62"/>
  <c r="FT62"/>
  <c r="FU62"/>
  <c r="BS62"/>
  <c r="BZ62"/>
  <c r="CG62"/>
  <c r="FX62"/>
  <c r="CN62"/>
  <c r="FY62"/>
  <c r="CU62"/>
  <c r="CW62"/>
  <c r="GA62"/>
  <c r="DI62"/>
  <c r="DP62"/>
  <c r="DW62"/>
  <c r="ED62"/>
  <c r="EK62"/>
  <c r="EY63"/>
  <c r="BM63"/>
  <c r="O63"/>
  <c r="V63"/>
  <c r="FO63"/>
  <c r="AC63"/>
  <c r="FP63"/>
  <c r="AJ63"/>
  <c r="FQ63"/>
  <c r="AQ63"/>
  <c r="FR63"/>
  <c r="AX63"/>
  <c r="FS63"/>
  <c r="BE63"/>
  <c r="BL63"/>
  <c r="FU63"/>
  <c r="BS63"/>
  <c r="FV63"/>
  <c r="BZ63"/>
  <c r="CG63"/>
  <c r="FX63"/>
  <c r="CN63"/>
  <c r="FY63"/>
  <c r="CU63"/>
  <c r="DB63"/>
  <c r="GA63"/>
  <c r="DI63"/>
  <c r="DP63"/>
  <c r="GC63"/>
  <c r="DW63"/>
  <c r="ED63"/>
  <c r="EF63"/>
  <c r="EK63"/>
  <c r="GF63"/>
  <c r="O64"/>
  <c r="FN64"/>
  <c r="V64"/>
  <c r="FO64"/>
  <c r="AC64"/>
  <c r="FP64"/>
  <c r="AJ64"/>
  <c r="AQ64"/>
  <c r="FR64"/>
  <c r="AX64"/>
  <c r="BE64"/>
  <c r="BL64"/>
  <c r="FU64"/>
  <c r="BS64"/>
  <c r="BZ64"/>
  <c r="CG64"/>
  <c r="FX64"/>
  <c r="CN64"/>
  <c r="FY64"/>
  <c r="CU64"/>
  <c r="DB64"/>
  <c r="DI64"/>
  <c r="GB64"/>
  <c r="DP64"/>
  <c r="GC64"/>
  <c r="DW64"/>
  <c r="ED64"/>
  <c r="EK64"/>
  <c r="FF65"/>
  <c r="O65"/>
  <c r="FN65"/>
  <c r="V65"/>
  <c r="FO65"/>
  <c r="AC65"/>
  <c r="FP65"/>
  <c r="AJ65"/>
  <c r="FQ65"/>
  <c r="AQ65"/>
  <c r="FR65"/>
  <c r="AX65"/>
  <c r="BE65"/>
  <c r="FT65"/>
  <c r="BL65"/>
  <c r="FU65"/>
  <c r="BS65"/>
  <c r="FV65"/>
  <c r="BZ65"/>
  <c r="FW65"/>
  <c r="CG65"/>
  <c r="CN65"/>
  <c r="FY65"/>
  <c r="CU65"/>
  <c r="DB65"/>
  <c r="DI65"/>
  <c r="GB65"/>
  <c r="DP65"/>
  <c r="GC65"/>
  <c r="DW65"/>
  <c r="ED65"/>
  <c r="EK65"/>
  <c r="ET66"/>
  <c r="EW66"/>
  <c r="FD66"/>
  <c r="FF66"/>
  <c r="O66"/>
  <c r="V66"/>
  <c r="FO66"/>
  <c r="AC66"/>
  <c r="FP66"/>
  <c r="AJ66"/>
  <c r="AQ66"/>
  <c r="FR66"/>
  <c r="AX66"/>
  <c r="FS66"/>
  <c r="BE66"/>
  <c r="FT66"/>
  <c r="BL66"/>
  <c r="FU66"/>
  <c r="BS66"/>
  <c r="FV66"/>
  <c r="BZ66"/>
  <c r="FW66"/>
  <c r="CG66"/>
  <c r="FX66"/>
  <c r="CN66"/>
  <c r="CU66"/>
  <c r="FZ66"/>
  <c r="GA66"/>
  <c r="GB66"/>
  <c r="DW66"/>
  <c r="GD66"/>
  <c r="ED66"/>
  <c r="EK66"/>
  <c r="EY67"/>
  <c r="O67"/>
  <c r="FN67"/>
  <c r="V67"/>
  <c r="FO67"/>
  <c r="FP67"/>
  <c r="AJ67"/>
  <c r="FQ67"/>
  <c r="AQ67"/>
  <c r="FR67"/>
  <c r="AX67"/>
  <c r="FS67"/>
  <c r="BE67"/>
  <c r="BL67"/>
  <c r="FU67"/>
  <c r="BS67"/>
  <c r="FV67"/>
  <c r="BZ67"/>
  <c r="FX67"/>
  <c r="CN67"/>
  <c r="CU67"/>
  <c r="FZ67"/>
  <c r="DB67"/>
  <c r="DI67"/>
  <c r="GB67"/>
  <c r="DP67"/>
  <c r="DW67"/>
  <c r="ED67"/>
  <c r="GE67"/>
  <c r="EK67"/>
  <c r="GF67"/>
  <c r="EX68"/>
  <c r="BM68"/>
  <c r="O68"/>
  <c r="FN68"/>
  <c r="V68"/>
  <c r="FO68"/>
  <c r="AC68"/>
  <c r="AJ68"/>
  <c r="FQ68"/>
  <c r="AQ68"/>
  <c r="FR68"/>
  <c r="AX68"/>
  <c r="FS68"/>
  <c r="BE68"/>
  <c r="FT68"/>
  <c r="BL68"/>
  <c r="FU68"/>
  <c r="BS68"/>
  <c r="BZ68"/>
  <c r="FW68"/>
  <c r="CG68"/>
  <c r="FX68"/>
  <c r="CN68"/>
  <c r="FY68"/>
  <c r="CU68"/>
  <c r="FZ68"/>
  <c r="DB68"/>
  <c r="GA68"/>
  <c r="DI68"/>
  <c r="DP68"/>
  <c r="DW68"/>
  <c r="GD68"/>
  <c r="ED68"/>
  <c r="GE68"/>
  <c r="EK68"/>
  <c r="GF68"/>
  <c r="BM69"/>
  <c r="O69"/>
  <c r="FN69"/>
  <c r="V69"/>
  <c r="FO69"/>
  <c r="AC69"/>
  <c r="FP69"/>
  <c r="AJ69"/>
  <c r="FQ69"/>
  <c r="AQ69"/>
  <c r="FR69"/>
  <c r="AX69"/>
  <c r="BE69"/>
  <c r="FT69"/>
  <c r="BL69"/>
  <c r="FU69"/>
  <c r="BS69"/>
  <c r="FV69"/>
  <c r="BZ69"/>
  <c r="CG69"/>
  <c r="FX69"/>
  <c r="CU69"/>
  <c r="FZ69"/>
  <c r="DB69"/>
  <c r="DI69"/>
  <c r="GB69"/>
  <c r="DP69"/>
  <c r="DW69"/>
  <c r="GD69"/>
  <c r="ED69"/>
  <c r="GE69"/>
  <c r="EK69"/>
  <c r="GF69"/>
  <c r="ES70"/>
  <c r="FB70"/>
  <c r="V70"/>
  <c r="FO70"/>
  <c r="AC70"/>
  <c r="FP70"/>
  <c r="AJ70"/>
  <c r="FQ70"/>
  <c r="AQ70"/>
  <c r="FR70"/>
  <c r="AX70"/>
  <c r="BE70"/>
  <c r="BL70"/>
  <c r="FU70"/>
  <c r="BS70"/>
  <c r="FV70"/>
  <c r="BZ70"/>
  <c r="CG70"/>
  <c r="FX70"/>
  <c r="CN70"/>
  <c r="CU70"/>
  <c r="DI70"/>
  <c r="GB70"/>
  <c r="DP70"/>
  <c r="DW70"/>
  <c r="ED70"/>
  <c r="EG70"/>
  <c r="EK70"/>
  <c r="EY71"/>
  <c r="BM71"/>
  <c r="O71"/>
  <c r="FN71"/>
  <c r="V71"/>
  <c r="FO71"/>
  <c r="AC71"/>
  <c r="AJ71"/>
  <c r="AQ71"/>
  <c r="FR71"/>
  <c r="AX71"/>
  <c r="FS71"/>
  <c r="BE71"/>
  <c r="FT71"/>
  <c r="BL71"/>
  <c r="FU71"/>
  <c r="BS71"/>
  <c r="BZ71"/>
  <c r="CG71"/>
  <c r="FX71"/>
  <c r="CN71"/>
  <c r="CU71"/>
  <c r="DB71"/>
  <c r="GA71"/>
  <c r="DI71"/>
  <c r="GB71"/>
  <c r="DP71"/>
  <c r="ED71"/>
  <c r="EK71"/>
  <c r="BM72"/>
  <c r="BL72"/>
  <c r="BO72"/>
  <c r="FE72"/>
  <c r="O72"/>
  <c r="FN72"/>
  <c r="V72"/>
  <c r="FO72"/>
  <c r="AC72"/>
  <c r="FP72"/>
  <c r="AJ72"/>
  <c r="AQ72"/>
  <c r="FR72"/>
  <c r="AX72"/>
  <c r="BE72"/>
  <c r="FT72"/>
  <c r="FU72"/>
  <c r="BS72"/>
  <c r="FV72"/>
  <c r="BZ72"/>
  <c r="FW72"/>
  <c r="CG72"/>
  <c r="CN72"/>
  <c r="FY72"/>
  <c r="CU72"/>
  <c r="DB72"/>
  <c r="DI72"/>
  <c r="DP72"/>
  <c r="DW72"/>
  <c r="GD72"/>
  <c r="ED72"/>
  <c r="EK72"/>
  <c r="EX73"/>
  <c r="FD73"/>
  <c r="O73"/>
  <c r="V73"/>
  <c r="FO73"/>
  <c r="AC73"/>
  <c r="FP73"/>
  <c r="AJ73"/>
  <c r="FQ73"/>
  <c r="AQ73"/>
  <c r="FR73"/>
  <c r="AX73"/>
  <c r="BE73"/>
  <c r="BL73"/>
  <c r="FU73"/>
  <c r="BS73"/>
  <c r="FV73"/>
  <c r="BZ73"/>
  <c r="CG73"/>
  <c r="FY73"/>
  <c r="CU73"/>
  <c r="FZ73"/>
  <c r="DB73"/>
  <c r="GA73"/>
  <c r="DI73"/>
  <c r="DP73"/>
  <c r="DW73"/>
  <c r="DY73"/>
  <c r="ED73"/>
  <c r="EK73"/>
  <c r="GF73"/>
  <c r="EW74"/>
  <c r="O74"/>
  <c r="X74"/>
  <c r="AC74"/>
  <c r="FP74"/>
  <c r="AJ74"/>
  <c r="FQ74"/>
  <c r="AQ74"/>
  <c r="AX74"/>
  <c r="FS74"/>
  <c r="BE74"/>
  <c r="BL74"/>
  <c r="FU74"/>
  <c r="BS74"/>
  <c r="FV74"/>
  <c r="BZ74"/>
  <c r="CG74"/>
  <c r="CN74"/>
  <c r="FY74"/>
  <c r="CU74"/>
  <c r="FZ74"/>
  <c r="DB74"/>
  <c r="DI74"/>
  <c r="GB74"/>
  <c r="DP74"/>
  <c r="DW74"/>
  <c r="ED74"/>
  <c r="EK74"/>
  <c r="GF74"/>
  <c r="BM75"/>
  <c r="EZ75"/>
  <c r="O75"/>
  <c r="V75"/>
  <c r="FO75"/>
  <c r="AC75"/>
  <c r="AJ75"/>
  <c r="FQ75"/>
  <c r="AQ75"/>
  <c r="FR75"/>
  <c r="AX75"/>
  <c r="BE75"/>
  <c r="FT75"/>
  <c r="BL75"/>
  <c r="FU75"/>
  <c r="BS75"/>
  <c r="BZ75"/>
  <c r="CG75"/>
  <c r="FX75"/>
  <c r="CN75"/>
  <c r="FY75"/>
  <c r="CU75"/>
  <c r="FZ75"/>
  <c r="DB75"/>
  <c r="GA75"/>
  <c r="DI75"/>
  <c r="DP75"/>
  <c r="DW75"/>
  <c r="ED75"/>
  <c r="GE75"/>
  <c r="EK75"/>
  <c r="O76"/>
  <c r="V76"/>
  <c r="FO76"/>
  <c r="AC76"/>
  <c r="FP76"/>
  <c r="AJ76"/>
  <c r="FQ76"/>
  <c r="AQ76"/>
  <c r="FR76"/>
  <c r="AX76"/>
  <c r="BE76"/>
  <c r="FT76"/>
  <c r="BL76"/>
  <c r="FU76"/>
  <c r="BS76"/>
  <c r="BZ76"/>
  <c r="FW76"/>
  <c r="CG76"/>
  <c r="FX76"/>
  <c r="FY76"/>
  <c r="CU76"/>
  <c r="FZ76"/>
  <c r="DB76"/>
  <c r="DI76"/>
  <c r="GB76"/>
  <c r="DP76"/>
  <c r="DR76"/>
  <c r="DW76"/>
  <c r="ED76"/>
  <c r="GE76"/>
  <c r="EK76"/>
  <c r="EX77"/>
  <c r="FN77"/>
  <c r="V77"/>
  <c r="FO77"/>
  <c r="AC77"/>
  <c r="AE77"/>
  <c r="AJ77"/>
  <c r="FQ77"/>
  <c r="AQ77"/>
  <c r="FR77"/>
  <c r="AX77"/>
  <c r="BE77"/>
  <c r="FT77"/>
  <c r="BL77"/>
  <c r="FU77"/>
  <c r="BS77"/>
  <c r="BZ77"/>
  <c r="CN77"/>
  <c r="FY77"/>
  <c r="CU77"/>
  <c r="DB77"/>
  <c r="GB77"/>
  <c r="DP77"/>
  <c r="GC77"/>
  <c r="ED77"/>
  <c r="ES78"/>
  <c r="O78"/>
  <c r="V78"/>
  <c r="FO78"/>
  <c r="AC78"/>
  <c r="FP78"/>
  <c r="AJ78"/>
  <c r="AX78"/>
  <c r="FS78"/>
  <c r="BE78"/>
  <c r="FT78"/>
  <c r="BL78"/>
  <c r="FU78"/>
  <c r="BS78"/>
  <c r="FV78"/>
  <c r="BZ78"/>
  <c r="FW78"/>
  <c r="CG78"/>
  <c r="FX78"/>
  <c r="CN78"/>
  <c r="FY78"/>
  <c r="CU78"/>
  <c r="DB78"/>
  <c r="DI78"/>
  <c r="GB78"/>
  <c r="DP78"/>
  <c r="DW78"/>
  <c r="ED78"/>
  <c r="EK78"/>
  <c r="FF79"/>
  <c r="O79"/>
  <c r="FN79"/>
  <c r="V79"/>
  <c r="AC79"/>
  <c r="FP79"/>
  <c r="AJ79"/>
  <c r="FQ79"/>
  <c r="AQ79"/>
  <c r="FR79"/>
  <c r="AX79"/>
  <c r="BE79"/>
  <c r="FT79"/>
  <c r="BL79"/>
  <c r="FU79"/>
  <c r="BS79"/>
  <c r="BZ79"/>
  <c r="FW79"/>
  <c r="CG79"/>
  <c r="FX79"/>
  <c r="CU79"/>
  <c r="DB79"/>
  <c r="DI79"/>
  <c r="GB79"/>
  <c r="DP79"/>
  <c r="DW79"/>
  <c r="ED79"/>
  <c r="GE79"/>
  <c r="EK79"/>
  <c r="EY80"/>
  <c r="BM80"/>
  <c r="O80"/>
  <c r="FN80"/>
  <c r="V80"/>
  <c r="AC80"/>
  <c r="FP80"/>
  <c r="AJ80"/>
  <c r="AQ80"/>
  <c r="FR80"/>
  <c r="AX80"/>
  <c r="FS80"/>
  <c r="BL80"/>
  <c r="FU80"/>
  <c r="BS80"/>
  <c r="BZ80"/>
  <c r="FW80"/>
  <c r="CG80"/>
  <c r="CN80"/>
  <c r="CU80"/>
  <c r="FZ80"/>
  <c r="DB80"/>
  <c r="GA80"/>
  <c r="DI80"/>
  <c r="GB80"/>
  <c r="DW80"/>
  <c r="ED80"/>
  <c r="GE80"/>
  <c r="EK80"/>
  <c r="EX81"/>
  <c r="O81"/>
  <c r="FN81"/>
  <c r="V81"/>
  <c r="AC81"/>
  <c r="FP81"/>
  <c r="AJ81"/>
  <c r="AQ81"/>
  <c r="FR81"/>
  <c r="AX81"/>
  <c r="FS81"/>
  <c r="BE81"/>
  <c r="FT81"/>
  <c r="BL81"/>
  <c r="FU81"/>
  <c r="BS81"/>
  <c r="BZ81"/>
  <c r="CG81"/>
  <c r="CN81"/>
  <c r="FY81"/>
  <c r="CU81"/>
  <c r="DB81"/>
  <c r="DI81"/>
  <c r="GB81"/>
  <c r="DP81"/>
  <c r="ED81"/>
  <c r="EK81"/>
  <c r="EW82"/>
  <c r="EX82"/>
  <c r="FC82"/>
  <c r="FD82"/>
  <c r="O82"/>
  <c r="V82"/>
  <c r="FO82"/>
  <c r="AC82"/>
  <c r="AJ82"/>
  <c r="FQ82"/>
  <c r="AQ82"/>
  <c r="FR82"/>
  <c r="AX82"/>
  <c r="BE82"/>
  <c r="FT82"/>
  <c r="BL82"/>
  <c r="FU82"/>
  <c r="BS82"/>
  <c r="FV82"/>
  <c r="BZ82"/>
  <c r="CB82"/>
  <c r="CG82"/>
  <c r="CI82"/>
  <c r="CN82"/>
  <c r="FY82"/>
  <c r="CU82"/>
  <c r="DB82"/>
  <c r="GA82"/>
  <c r="DI82"/>
  <c r="DP82"/>
  <c r="DW82"/>
  <c r="ED82"/>
  <c r="GE82"/>
  <c r="EK82"/>
  <c r="O83"/>
  <c r="FN83"/>
  <c r="V83"/>
  <c r="FO83"/>
  <c r="AC83"/>
  <c r="FP83"/>
  <c r="AJ83"/>
  <c r="FQ83"/>
  <c r="AQ83"/>
  <c r="AX83"/>
  <c r="FS83"/>
  <c r="BE83"/>
  <c r="FT83"/>
  <c r="BL83"/>
  <c r="FU83"/>
  <c r="BS83"/>
  <c r="BZ83"/>
  <c r="FW83"/>
  <c r="CG83"/>
  <c r="CN83"/>
  <c r="CU83"/>
  <c r="DB83"/>
  <c r="DI83"/>
  <c r="DP83"/>
  <c r="DW83"/>
  <c r="ED83"/>
  <c r="GE83"/>
  <c r="EK83"/>
  <c r="FA84"/>
  <c r="O84"/>
  <c r="V84"/>
  <c r="FO84"/>
  <c r="AC84"/>
  <c r="AJ84"/>
  <c r="AQ84"/>
  <c r="FR84"/>
  <c r="AX84"/>
  <c r="FS84"/>
  <c r="BE84"/>
  <c r="FT84"/>
  <c r="BL84"/>
  <c r="FU84"/>
  <c r="BS84"/>
  <c r="BZ84"/>
  <c r="FW84"/>
  <c r="CG84"/>
  <c r="FX84"/>
  <c r="CN84"/>
  <c r="CP84"/>
  <c r="FZ84"/>
  <c r="DB84"/>
  <c r="GA84"/>
  <c r="DI84"/>
  <c r="GB84"/>
  <c r="DW84"/>
  <c r="ED84"/>
  <c r="EK84"/>
  <c r="BM85"/>
  <c r="EZ85"/>
  <c r="O85"/>
  <c r="FN85"/>
  <c r="V85"/>
  <c r="FO85"/>
  <c r="AC85"/>
  <c r="FP85"/>
  <c r="AJ85"/>
  <c r="FQ85"/>
  <c r="AQ85"/>
  <c r="FR85"/>
  <c r="AX85"/>
  <c r="BE85"/>
  <c r="FT85"/>
  <c r="BL85"/>
  <c r="FU85"/>
  <c r="BS85"/>
  <c r="BZ85"/>
  <c r="FW85"/>
  <c r="CG85"/>
  <c r="CN85"/>
  <c r="CU85"/>
  <c r="FZ85"/>
  <c r="DB85"/>
  <c r="GA85"/>
  <c r="DI85"/>
  <c r="DP85"/>
  <c r="GC85"/>
  <c r="DW85"/>
  <c r="ED85"/>
  <c r="GE85"/>
  <c r="EK85"/>
  <c r="EY86"/>
  <c r="BM86"/>
  <c r="FA86"/>
  <c r="FE86"/>
  <c r="O86"/>
  <c r="FN86"/>
  <c r="V86"/>
  <c r="FO86"/>
  <c r="AC86"/>
  <c r="FP86"/>
  <c r="AJ86"/>
  <c r="AL86"/>
  <c r="AQ86"/>
  <c r="AX86"/>
  <c r="FS86"/>
  <c r="BE86"/>
  <c r="BL86"/>
  <c r="FU86"/>
  <c r="BS86"/>
  <c r="FV86"/>
  <c r="BZ86"/>
  <c r="FW86"/>
  <c r="CG86"/>
  <c r="CN86"/>
  <c r="FY86"/>
  <c r="CU86"/>
  <c r="DB86"/>
  <c r="GA86"/>
  <c r="DI86"/>
  <c r="GB86"/>
  <c r="DP86"/>
  <c r="ED86"/>
  <c r="EK86"/>
  <c r="GF86"/>
  <c r="EX87"/>
  <c r="BM87"/>
  <c r="EZ87"/>
  <c r="O87"/>
  <c r="FN87"/>
  <c r="V87"/>
  <c r="FO87"/>
  <c r="FP87"/>
  <c r="AJ87"/>
  <c r="FQ87"/>
  <c r="AQ87"/>
  <c r="FR87"/>
  <c r="AX87"/>
  <c r="AZ87"/>
  <c r="BE87"/>
  <c r="FT87"/>
  <c r="BL87"/>
  <c r="FU87"/>
  <c r="BS87"/>
  <c r="FV87"/>
  <c r="FW87"/>
  <c r="CG87"/>
  <c r="CN87"/>
  <c r="CU87"/>
  <c r="CW87"/>
  <c r="DB87"/>
  <c r="GA87"/>
  <c r="DI87"/>
  <c r="DP87"/>
  <c r="DW87"/>
  <c r="ED87"/>
  <c r="EF87"/>
  <c r="EK87"/>
  <c r="EV88"/>
  <c r="BM88"/>
  <c r="EZ88"/>
  <c r="FA88"/>
  <c r="O88"/>
  <c r="FN88"/>
  <c r="V88"/>
  <c r="FO88"/>
  <c r="AC88"/>
  <c r="AJ88"/>
  <c r="AQ88"/>
  <c r="AX88"/>
  <c r="BE88"/>
  <c r="FT88"/>
  <c r="BL88"/>
  <c r="FU88"/>
  <c r="BS88"/>
  <c r="BZ88"/>
  <c r="FW88"/>
  <c r="CG88"/>
  <c r="CN88"/>
  <c r="CP88"/>
  <c r="CU88"/>
  <c r="GA88"/>
  <c r="DI88"/>
  <c r="DP88"/>
  <c r="ED88"/>
  <c r="EK88"/>
  <c r="BM89"/>
  <c r="EZ89"/>
  <c r="FB89"/>
  <c r="O89"/>
  <c r="V89"/>
  <c r="AC89"/>
  <c r="FP89"/>
  <c r="AJ89"/>
  <c r="FQ89"/>
  <c r="AQ89"/>
  <c r="FR89"/>
  <c r="AX89"/>
  <c r="BE89"/>
  <c r="FT89"/>
  <c r="BL89"/>
  <c r="FU89"/>
  <c r="BS89"/>
  <c r="FV89"/>
  <c r="BZ89"/>
  <c r="CC89"/>
  <c r="CG89"/>
  <c r="FX89"/>
  <c r="CN89"/>
  <c r="FY89"/>
  <c r="CU89"/>
  <c r="DB89"/>
  <c r="DI89"/>
  <c r="DP89"/>
  <c r="DW89"/>
  <c r="ED89"/>
  <c r="EK89"/>
  <c r="EY90"/>
  <c r="O90"/>
  <c r="AC90"/>
  <c r="FP90"/>
  <c r="AJ90"/>
  <c r="FQ90"/>
  <c r="FR90"/>
  <c r="AX90"/>
  <c r="BE90"/>
  <c r="FT90"/>
  <c r="BL90"/>
  <c r="FU90"/>
  <c r="BS90"/>
  <c r="FV90"/>
  <c r="BZ90"/>
  <c r="CG90"/>
  <c r="FX90"/>
  <c r="CN90"/>
  <c r="CU90"/>
  <c r="DB90"/>
  <c r="DI90"/>
  <c r="GB90"/>
  <c r="DP90"/>
  <c r="DW90"/>
  <c r="ED90"/>
  <c r="GE90"/>
  <c r="EK90"/>
  <c r="GF90"/>
  <c r="BM91"/>
  <c r="FB91"/>
  <c r="O91"/>
  <c r="FN91"/>
  <c r="V91"/>
  <c r="FO91"/>
  <c r="AC91"/>
  <c r="FP91"/>
  <c r="FQ91"/>
  <c r="AQ91"/>
  <c r="FR91"/>
  <c r="AX91"/>
  <c r="FS91"/>
  <c r="BE91"/>
  <c r="BL91"/>
  <c r="FU91"/>
  <c r="BS91"/>
  <c r="FV91"/>
  <c r="BZ91"/>
  <c r="CG91"/>
  <c r="CN91"/>
  <c r="FY91"/>
  <c r="FZ91"/>
  <c r="DB91"/>
  <c r="DI91"/>
  <c r="GB91"/>
  <c r="DP91"/>
  <c r="GC91"/>
  <c r="DW91"/>
  <c r="ED91"/>
  <c r="GE91"/>
  <c r="EK91"/>
  <c r="GF91"/>
  <c r="O92"/>
  <c r="V92"/>
  <c r="FO92"/>
  <c r="AC92"/>
  <c r="FQ92"/>
  <c r="AQ92"/>
  <c r="FR92"/>
  <c r="AX92"/>
  <c r="FS92"/>
  <c r="BE92"/>
  <c r="BG92"/>
  <c r="BL92"/>
  <c r="FU92"/>
  <c r="BS92"/>
  <c r="FV92"/>
  <c r="BZ92"/>
  <c r="CG92"/>
  <c r="FX92"/>
  <c r="CN92"/>
  <c r="FY92"/>
  <c r="CU92"/>
  <c r="DB92"/>
  <c r="GA92"/>
  <c r="DI92"/>
  <c r="DP92"/>
  <c r="DW92"/>
  <c r="GD92"/>
  <c r="ED92"/>
  <c r="EK92"/>
  <c r="ET93"/>
  <c r="BM93"/>
  <c r="FA93"/>
  <c r="O93"/>
  <c r="V93"/>
  <c r="FO93"/>
  <c r="AC93"/>
  <c r="AJ93"/>
  <c r="FQ93"/>
  <c r="AQ93"/>
  <c r="FR93"/>
  <c r="AX93"/>
  <c r="BE93"/>
  <c r="FT93"/>
  <c r="BL93"/>
  <c r="FU93"/>
  <c r="BS93"/>
  <c r="FV93"/>
  <c r="BZ93"/>
  <c r="FW93"/>
  <c r="CG93"/>
  <c r="CN93"/>
  <c r="FY93"/>
  <c r="CU93"/>
  <c r="FZ93"/>
  <c r="DB93"/>
  <c r="DI93"/>
  <c r="GB93"/>
  <c r="DP93"/>
  <c r="GC93"/>
  <c r="DW93"/>
  <c r="GD93"/>
  <c r="ED93"/>
  <c r="EK93"/>
  <c r="ES94"/>
  <c r="EY94"/>
  <c r="FE94"/>
  <c r="O94"/>
  <c r="Q94"/>
  <c r="V94"/>
  <c r="FO94"/>
  <c r="AC94"/>
  <c r="FP94"/>
  <c r="AJ94"/>
  <c r="FR94"/>
  <c r="AX94"/>
  <c r="FT94"/>
  <c r="BL94"/>
  <c r="FU94"/>
  <c r="BS94"/>
  <c r="FV94"/>
  <c r="BZ94"/>
  <c r="FW94"/>
  <c r="CG94"/>
  <c r="FX94"/>
  <c r="CN94"/>
  <c r="FZ94"/>
  <c r="DB94"/>
  <c r="DI94"/>
  <c r="DP94"/>
  <c r="DW94"/>
  <c r="GD94"/>
  <c r="ED94"/>
  <c r="EK94"/>
  <c r="EY95"/>
  <c r="EZ95"/>
  <c r="O95"/>
  <c r="FN95"/>
  <c r="V95"/>
  <c r="FO95"/>
  <c r="AC95"/>
  <c r="FP95"/>
  <c r="AJ95"/>
  <c r="AQ95"/>
  <c r="AX95"/>
  <c r="FS95"/>
  <c r="BE95"/>
  <c r="FT95"/>
  <c r="FU95"/>
  <c r="BS95"/>
  <c r="FV95"/>
  <c r="BZ95"/>
  <c r="FW95"/>
  <c r="CG95"/>
  <c r="CN95"/>
  <c r="CP95"/>
  <c r="CU95"/>
  <c r="FZ95"/>
  <c r="DB95"/>
  <c r="GA95"/>
  <c r="DI95"/>
  <c r="DP95"/>
  <c r="DW95"/>
  <c r="ED95"/>
  <c r="EK95"/>
  <c r="EV96"/>
  <c r="BM96"/>
  <c r="EZ96"/>
  <c r="O96"/>
  <c r="FN96"/>
  <c r="V96"/>
  <c r="FO96"/>
  <c r="AC96"/>
  <c r="AJ96"/>
  <c r="FQ96"/>
  <c r="FR96"/>
  <c r="BE96"/>
  <c r="FT96"/>
  <c r="BL96"/>
  <c r="FU96"/>
  <c r="BS96"/>
  <c r="FV96"/>
  <c r="BZ96"/>
  <c r="CG96"/>
  <c r="CN96"/>
  <c r="FY96"/>
  <c r="CU96"/>
  <c r="DB96"/>
  <c r="GA96"/>
  <c r="DI96"/>
  <c r="DP96"/>
  <c r="GC96"/>
  <c r="DW96"/>
  <c r="GD96"/>
  <c r="ED96"/>
  <c r="GF96"/>
  <c r="BM97"/>
  <c r="O97"/>
  <c r="FN97"/>
  <c r="V97"/>
  <c r="FO97"/>
  <c r="AC97"/>
  <c r="FP97"/>
  <c r="AJ97"/>
  <c r="AQ97"/>
  <c r="AX97"/>
  <c r="FS97"/>
  <c r="BE97"/>
  <c r="FT97"/>
  <c r="BL97"/>
  <c r="FU97"/>
  <c r="BS97"/>
  <c r="FV97"/>
  <c r="BZ97"/>
  <c r="FW97"/>
  <c r="CG97"/>
  <c r="FX97"/>
  <c r="CN97"/>
  <c r="FY97"/>
  <c r="CU97"/>
  <c r="DB97"/>
  <c r="DI97"/>
  <c r="GC97"/>
  <c r="DW97"/>
  <c r="ED97"/>
  <c r="EK97"/>
  <c r="EW98"/>
  <c r="FI98"/>
  <c r="O98"/>
  <c r="FN98"/>
  <c r="V98"/>
  <c r="AC98"/>
  <c r="FP98"/>
  <c r="AJ98"/>
  <c r="FQ98"/>
  <c r="AQ98"/>
  <c r="FR98"/>
  <c r="AX98"/>
  <c r="AZ98"/>
  <c r="BE98"/>
  <c r="FT98"/>
  <c r="BL98"/>
  <c r="FU98"/>
  <c r="BS98"/>
  <c r="FV98"/>
  <c r="BZ98"/>
  <c r="CG98"/>
  <c r="FX98"/>
  <c r="CN98"/>
  <c r="CU98"/>
  <c r="DB98"/>
  <c r="DI98"/>
  <c r="DP98"/>
  <c r="ED98"/>
  <c r="EK98"/>
  <c r="EY99"/>
  <c r="BM99"/>
  <c r="BL99"/>
  <c r="BO99"/>
  <c r="EZ99"/>
  <c r="O99"/>
  <c r="FN99"/>
  <c r="V99"/>
  <c r="FO99"/>
  <c r="AC99"/>
  <c r="FP99"/>
  <c r="AJ99"/>
  <c r="AQ99"/>
  <c r="FR99"/>
  <c r="AX99"/>
  <c r="FS99"/>
  <c r="BE99"/>
  <c r="FT99"/>
  <c r="FU99"/>
  <c r="BS99"/>
  <c r="BZ99"/>
  <c r="FW99"/>
  <c r="CG99"/>
  <c r="FX99"/>
  <c r="CN99"/>
  <c r="CU99"/>
  <c r="DI99"/>
  <c r="DP99"/>
  <c r="DW99"/>
  <c r="ED99"/>
  <c r="GE99"/>
  <c r="EK99"/>
  <c r="FC100"/>
  <c r="O100"/>
  <c r="V100"/>
  <c r="FO100"/>
  <c r="AC100"/>
  <c r="FP100"/>
  <c r="AJ100"/>
  <c r="AQ100"/>
  <c r="FR100"/>
  <c r="AX100"/>
  <c r="BE100"/>
  <c r="BL100"/>
  <c r="FU100"/>
  <c r="BS100"/>
  <c r="BZ100"/>
  <c r="FW100"/>
  <c r="CG100"/>
  <c r="FX100"/>
  <c r="CN100"/>
  <c r="FY100"/>
  <c r="CU100"/>
  <c r="FZ100"/>
  <c r="DB100"/>
  <c r="GB100"/>
  <c r="DP100"/>
  <c r="DW100"/>
  <c r="GD100"/>
  <c r="ED100"/>
  <c r="GE100"/>
  <c r="EK100"/>
  <c r="BM101"/>
  <c r="EZ101"/>
  <c r="FA101"/>
  <c r="FD101"/>
  <c r="O101"/>
  <c r="V101"/>
  <c r="FO101"/>
  <c r="AC101"/>
  <c r="FQ101"/>
  <c r="AQ101"/>
  <c r="FR101"/>
  <c r="AX101"/>
  <c r="FS101"/>
  <c r="BE101"/>
  <c r="BL101"/>
  <c r="FU101"/>
  <c r="BS101"/>
  <c r="BZ101"/>
  <c r="CB101"/>
  <c r="CG101"/>
  <c r="FY101"/>
  <c r="CU101"/>
  <c r="DB101"/>
  <c r="DI101"/>
  <c r="DP101"/>
  <c r="DW101"/>
  <c r="ED101"/>
  <c r="EK101"/>
  <c r="FF102"/>
  <c r="O102"/>
  <c r="FN102"/>
  <c r="V102"/>
  <c r="FO102"/>
  <c r="AC102"/>
  <c r="FP102"/>
  <c r="AJ102"/>
  <c r="FQ102"/>
  <c r="AQ102"/>
  <c r="FR102"/>
  <c r="AX102"/>
  <c r="BE102"/>
  <c r="FT102"/>
  <c r="BL102"/>
  <c r="FU102"/>
  <c r="BS102"/>
  <c r="BZ102"/>
  <c r="FW102"/>
  <c r="CG102"/>
  <c r="CN102"/>
  <c r="FY102"/>
  <c r="CU102"/>
  <c r="CX102"/>
  <c r="DB102"/>
  <c r="DD102"/>
  <c r="DP102"/>
  <c r="GC102"/>
  <c r="DW102"/>
  <c r="GE102"/>
  <c r="EK102"/>
  <c r="FF103"/>
  <c r="O103"/>
  <c r="FN103"/>
  <c r="V103"/>
  <c r="FO103"/>
  <c r="FP103"/>
  <c r="AJ103"/>
  <c r="AQ103"/>
  <c r="FR103"/>
  <c r="AX103"/>
  <c r="FS103"/>
  <c r="BE103"/>
  <c r="BL103"/>
  <c r="FU103"/>
  <c r="BS103"/>
  <c r="FV103"/>
  <c r="BZ103"/>
  <c r="FW103"/>
  <c r="CG103"/>
  <c r="FX103"/>
  <c r="CN103"/>
  <c r="CU103"/>
  <c r="FZ103"/>
  <c r="DB103"/>
  <c r="DE103"/>
  <c r="DI103"/>
  <c r="GB103"/>
  <c r="DP103"/>
  <c r="DW103"/>
  <c r="GD103"/>
  <c r="ED103"/>
  <c r="EK103"/>
  <c r="FY5"/>
  <c r="GB5"/>
  <c r="GC5"/>
  <c r="GZ1"/>
  <c r="EC2"/>
  <c r="GY1"/>
  <c r="DV2"/>
  <c r="GX1"/>
  <c r="GW1"/>
  <c r="GV1"/>
  <c r="GU1"/>
  <c r="CT2"/>
  <c r="GT1"/>
  <c r="CM2"/>
  <c r="GR1"/>
  <c r="BY2"/>
  <c r="GQ1"/>
  <c r="GO1"/>
  <c r="BD2"/>
  <c r="GP1"/>
  <c r="BK2"/>
  <c r="GN1"/>
  <c r="AW2"/>
  <c r="GK1"/>
  <c r="AB2"/>
  <c r="GJ1"/>
  <c r="GI1"/>
  <c r="N2"/>
  <c r="GL1"/>
  <c r="AI2"/>
  <c r="G2"/>
  <c r="U2"/>
  <c r="CF2"/>
  <c r="DA2"/>
  <c r="DH2"/>
  <c r="DO2"/>
  <c r="EJ2"/>
  <c r="DZ37"/>
  <c r="DZ53"/>
  <c r="DY5"/>
  <c r="DR5"/>
  <c r="DR8"/>
  <c r="DR12"/>
  <c r="DR22"/>
  <c r="DR43"/>
  <c r="DR46"/>
  <c r="DR55"/>
  <c r="EM82"/>
  <c r="EM68"/>
  <c r="EM59"/>
  <c r="EM50"/>
  <c r="EM48"/>
  <c r="EM31"/>
  <c r="EM19"/>
  <c r="EM7"/>
  <c r="EF51"/>
  <c r="EF23"/>
  <c r="DY72"/>
  <c r="DY50"/>
  <c r="DY46"/>
  <c r="DY43"/>
  <c r="DY37"/>
  <c r="DL14"/>
  <c r="DL36"/>
  <c r="DL39"/>
  <c r="DL40"/>
  <c r="DL64"/>
  <c r="DK14"/>
  <c r="DK30"/>
  <c r="DK36"/>
  <c r="DK38"/>
  <c r="DK39"/>
  <c r="DK40"/>
  <c r="DK41"/>
  <c r="DK46"/>
  <c r="DK55"/>
  <c r="DK62"/>
  <c r="DK64"/>
  <c r="DK66"/>
  <c r="DK70"/>
  <c r="DK71"/>
  <c r="DK78"/>
  <c r="DK80"/>
  <c r="DK81"/>
  <c r="DK91"/>
  <c r="R7"/>
  <c r="R13"/>
  <c r="R14"/>
  <c r="R26"/>
  <c r="R29"/>
  <c r="R31"/>
  <c r="R39"/>
  <c r="R69"/>
  <c r="R8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5"/>
  <c r="K7"/>
  <c r="J1"/>
  <c r="K5"/>
  <c r="K6"/>
  <c r="K8"/>
  <c r="K9"/>
  <c r="K10"/>
  <c r="K11"/>
  <c r="K12"/>
  <c r="J7"/>
  <c r="J10"/>
  <c r="K20"/>
  <c r="J20"/>
  <c r="K23"/>
  <c r="J23"/>
  <c r="K28"/>
  <c r="J28"/>
  <c r="K31"/>
  <c r="J31"/>
  <c r="K34"/>
  <c r="J34"/>
  <c r="K35"/>
  <c r="J35"/>
  <c r="K36"/>
  <c r="J36"/>
  <c r="K39"/>
  <c r="J39"/>
  <c r="K43"/>
  <c r="J43"/>
  <c r="K44"/>
  <c r="J44"/>
  <c r="K47"/>
  <c r="J47"/>
  <c r="K50"/>
  <c r="J50"/>
  <c r="K51"/>
  <c r="J51"/>
  <c r="K55"/>
  <c r="J55"/>
  <c r="K60"/>
  <c r="J60"/>
  <c r="K61"/>
  <c r="J61"/>
  <c r="K63"/>
  <c r="J63"/>
  <c r="K66"/>
  <c r="J66"/>
  <c r="K67"/>
  <c r="J67"/>
  <c r="K71"/>
  <c r="J71"/>
  <c r="K75"/>
  <c r="J75"/>
  <c r="K76"/>
  <c r="J76"/>
  <c r="K82"/>
  <c r="J82"/>
  <c r="K83"/>
  <c r="J83"/>
  <c r="K87"/>
  <c r="J87"/>
  <c r="K90"/>
  <c r="J90"/>
  <c r="K91"/>
  <c r="J91"/>
  <c r="K92"/>
  <c r="J92"/>
  <c r="K95"/>
  <c r="J95"/>
  <c r="K99"/>
  <c r="J99"/>
  <c r="K103"/>
  <c r="J103"/>
  <c r="DE7"/>
  <c r="DE37"/>
  <c r="DE41"/>
  <c r="DE45"/>
  <c r="DE47"/>
  <c r="DD9"/>
  <c r="DD18"/>
  <c r="DD23"/>
  <c r="DD25"/>
  <c r="DD27"/>
  <c r="DD28"/>
  <c r="DD30"/>
  <c r="DD37"/>
  <c r="DD41"/>
  <c r="DD45"/>
  <c r="DD47"/>
  <c r="DD51"/>
  <c r="DD53"/>
  <c r="DD59"/>
  <c r="DD60"/>
  <c r="DD65"/>
  <c r="DD66"/>
  <c r="DD70"/>
  <c r="DD73"/>
  <c r="DD82"/>
  <c r="DD86"/>
  <c r="DD92"/>
  <c r="CX17"/>
  <c r="CX30"/>
  <c r="CX31"/>
  <c r="CX45"/>
  <c r="CX55"/>
  <c r="CX60"/>
  <c r="CX68"/>
  <c r="CX69"/>
  <c r="CX97"/>
  <c r="CW7"/>
  <c r="CW22"/>
  <c r="CW24"/>
  <c r="CW29"/>
  <c r="CW30"/>
  <c r="CW32"/>
  <c r="CW33"/>
  <c r="CW42"/>
  <c r="CW45"/>
  <c r="CW46"/>
  <c r="CW48"/>
  <c r="CW53"/>
  <c r="CW55"/>
  <c r="CW56"/>
  <c r="CW63"/>
  <c r="CW68"/>
  <c r="CW69"/>
  <c r="CW70"/>
  <c r="CW78"/>
  <c r="CW80"/>
  <c r="CW86"/>
  <c r="CW94"/>
  <c r="CW101"/>
  <c r="CQ5"/>
  <c r="CQ10"/>
  <c r="CQ17"/>
  <c r="CQ25"/>
  <c r="CQ29"/>
  <c r="CQ31"/>
  <c r="CQ32"/>
  <c r="CQ34"/>
  <c r="CQ47"/>
  <c r="CQ53"/>
  <c r="CQ56"/>
  <c r="CQ58"/>
  <c r="CQ63"/>
  <c r="CQ68"/>
  <c r="CQ82"/>
  <c r="CQ89"/>
  <c r="CQ93"/>
  <c r="CP10"/>
  <c r="CP12"/>
  <c r="CP16"/>
  <c r="CP17"/>
  <c r="CP20"/>
  <c r="CP21"/>
  <c r="CP23"/>
  <c r="CP29"/>
  <c r="CP31"/>
  <c r="CP32"/>
  <c r="CP34"/>
  <c r="CP39"/>
  <c r="CP42"/>
  <c r="CP43"/>
  <c r="CP44"/>
  <c r="CP45"/>
  <c r="CP47"/>
  <c r="CP48"/>
  <c r="CP55"/>
  <c r="CP56"/>
  <c r="CP57"/>
  <c r="CP61"/>
  <c r="CP63"/>
  <c r="CP66"/>
  <c r="CP68"/>
  <c r="CP71"/>
  <c r="CP72"/>
  <c r="CP73"/>
  <c r="CP75"/>
  <c r="CP76"/>
  <c r="CP81"/>
  <c r="CP82"/>
  <c r="CP89"/>
  <c r="CP92"/>
  <c r="CP93"/>
  <c r="CP96"/>
  <c r="CP98"/>
  <c r="CP100"/>
  <c r="CP101"/>
  <c r="CJ14"/>
  <c r="CJ19"/>
  <c r="CJ26"/>
  <c r="CJ30"/>
  <c r="CJ31"/>
  <c r="CJ40"/>
  <c r="CJ46"/>
  <c r="CJ50"/>
  <c r="CJ54"/>
  <c r="CJ59"/>
  <c r="CJ60"/>
  <c r="CJ64"/>
  <c r="CJ78"/>
  <c r="CJ79"/>
  <c r="CJ84"/>
  <c r="CJ87"/>
  <c r="CJ98"/>
  <c r="CI7"/>
  <c r="CI12"/>
  <c r="CI14"/>
  <c r="CI19"/>
  <c r="CI21"/>
  <c r="CI24"/>
  <c r="CI30"/>
  <c r="CI31"/>
  <c r="CI32"/>
  <c r="CI34"/>
  <c r="CI37"/>
  <c r="CI38"/>
  <c r="CI40"/>
  <c r="CI44"/>
  <c r="CI46"/>
  <c r="CI47"/>
  <c r="CI48"/>
  <c r="CI50"/>
  <c r="CI52"/>
  <c r="CI53"/>
  <c r="CI56"/>
  <c r="CI60"/>
  <c r="CI62"/>
  <c r="CI64"/>
  <c r="CI67"/>
  <c r="CI68"/>
  <c r="CI69"/>
  <c r="CI78"/>
  <c r="CI79"/>
  <c r="CI83"/>
  <c r="CI91"/>
  <c r="CI92"/>
  <c r="CI94"/>
  <c r="CI98"/>
  <c r="CI100"/>
  <c r="CI101"/>
  <c r="CC16"/>
  <c r="CC17"/>
  <c r="CC18"/>
  <c r="CC22"/>
  <c r="CC25"/>
  <c r="CC26"/>
  <c r="CC27"/>
  <c r="CC33"/>
  <c r="CC35"/>
  <c r="CC38"/>
  <c r="CC41"/>
  <c r="CC58"/>
  <c r="CC65"/>
  <c r="CC66"/>
  <c r="CC78"/>
  <c r="CC99"/>
  <c r="CB6"/>
  <c r="CB7"/>
  <c r="CB8"/>
  <c r="CB13"/>
  <c r="CB16"/>
  <c r="CB17"/>
  <c r="CB18"/>
  <c r="CB19"/>
  <c r="CB21"/>
  <c r="CB22"/>
  <c r="CB23"/>
  <c r="CB25"/>
  <c r="CB27"/>
  <c r="CB32"/>
  <c r="CB33"/>
  <c r="CB34"/>
  <c r="CB35"/>
  <c r="CB38"/>
  <c r="CB40"/>
  <c r="CB41"/>
  <c r="CB42"/>
  <c r="CB47"/>
  <c r="CB53"/>
  <c r="CB54"/>
  <c r="CB58"/>
  <c r="CB64"/>
  <c r="CB65"/>
  <c r="CB66"/>
  <c r="CB70"/>
  <c r="CB71"/>
  <c r="CB73"/>
  <c r="CB78"/>
  <c r="CB79"/>
  <c r="CB80"/>
  <c r="CB83"/>
  <c r="CB85"/>
  <c r="CB86"/>
  <c r="CB87"/>
  <c r="CB93"/>
  <c r="CB94"/>
  <c r="CB99"/>
  <c r="CB102"/>
  <c r="CB103"/>
  <c r="BV9"/>
  <c r="BV17"/>
  <c r="BV19"/>
  <c r="BV22"/>
  <c r="BV24"/>
  <c r="BV28"/>
  <c r="BV29"/>
  <c r="BV30"/>
  <c r="BV35"/>
  <c r="BV36"/>
  <c r="BV40"/>
  <c r="BV41"/>
  <c r="BV46"/>
  <c r="BV53"/>
  <c r="BV56"/>
  <c r="BV57"/>
  <c r="BV58"/>
  <c r="BV59"/>
  <c r="BV72"/>
  <c r="BV73"/>
  <c r="BV86"/>
  <c r="BV88"/>
  <c r="BV93"/>
  <c r="BV99"/>
  <c r="BU1"/>
  <c r="BV5"/>
  <c r="BV6"/>
  <c r="BV7"/>
  <c r="BV8"/>
  <c r="BV10"/>
  <c r="BV11"/>
  <c r="BV12"/>
  <c r="BU9"/>
  <c r="BU12"/>
  <c r="BU17"/>
  <c r="BU19"/>
  <c r="BU20"/>
  <c r="BU22"/>
  <c r="BU24"/>
  <c r="BU27"/>
  <c r="BU28"/>
  <c r="BU30"/>
  <c r="BU32"/>
  <c r="BU34"/>
  <c r="BU35"/>
  <c r="BU36"/>
  <c r="BU38"/>
  <c r="BU40"/>
  <c r="BU41"/>
  <c r="BU42"/>
  <c r="BU46"/>
  <c r="BU50"/>
  <c r="BU53"/>
  <c r="BU56"/>
  <c r="BU57"/>
  <c r="BU58"/>
  <c r="BU59"/>
  <c r="BU61"/>
  <c r="BU65"/>
  <c r="BU66"/>
  <c r="BU69"/>
  <c r="BU72"/>
  <c r="BU74"/>
  <c r="BU77"/>
  <c r="BU84"/>
  <c r="BU85"/>
  <c r="BU86"/>
  <c r="BU90"/>
  <c r="BU93"/>
  <c r="BU95"/>
  <c r="BO7"/>
  <c r="BO11"/>
  <c r="BO14"/>
  <c r="BO15"/>
  <c r="BO16"/>
  <c r="BO17"/>
  <c r="BO22"/>
  <c r="BO23"/>
  <c r="BO27"/>
  <c r="BO30"/>
  <c r="BO32"/>
  <c r="BO41"/>
  <c r="BO47"/>
  <c r="BO51"/>
  <c r="BO52"/>
  <c r="BO54"/>
  <c r="BO56"/>
  <c r="BO57"/>
  <c r="BO65"/>
  <c r="BO75"/>
  <c r="BO76"/>
  <c r="BO78"/>
  <c r="BO83"/>
  <c r="BO85"/>
  <c r="BO87"/>
  <c r="BO88"/>
  <c r="BO89"/>
  <c r="BO96"/>
  <c r="BO102"/>
  <c r="BO6"/>
  <c r="BN1"/>
  <c r="BO5"/>
  <c r="BO8"/>
  <c r="BO9"/>
  <c r="BO10"/>
  <c r="BO12"/>
  <c r="BN6"/>
  <c r="BN7"/>
  <c r="BN8"/>
  <c r="BN9"/>
  <c r="BN11"/>
  <c r="BN13"/>
  <c r="BN14"/>
  <c r="BN15"/>
  <c r="BN16"/>
  <c r="BN17"/>
  <c r="BN19"/>
  <c r="BN20"/>
  <c r="BN21"/>
  <c r="BN22"/>
  <c r="BN23"/>
  <c r="BN24"/>
  <c r="BN25"/>
  <c r="BN27"/>
  <c r="BN28"/>
  <c r="BN29"/>
  <c r="BN30"/>
  <c r="BN31"/>
  <c r="BN32"/>
  <c r="BN35"/>
  <c r="BN36"/>
  <c r="BN37"/>
  <c r="BN38"/>
  <c r="BN39"/>
  <c r="BN41"/>
  <c r="BN43"/>
  <c r="BN45"/>
  <c r="BN46"/>
  <c r="BN47"/>
  <c r="BN49"/>
  <c r="BN51"/>
  <c r="BN52"/>
  <c r="BN53"/>
  <c r="BN54"/>
  <c r="BN55"/>
  <c r="BN56"/>
  <c r="BN57"/>
  <c r="BN59"/>
  <c r="BN60"/>
  <c r="BN62"/>
  <c r="BN63"/>
  <c r="BN65"/>
  <c r="BN67"/>
  <c r="BN68"/>
  <c r="BN69"/>
  <c r="BN70"/>
  <c r="BN71"/>
  <c r="BN72"/>
  <c r="BN75"/>
  <c r="BN76"/>
  <c r="BN78"/>
  <c r="BN79"/>
  <c r="BN80"/>
  <c r="BN81"/>
  <c r="BN83"/>
  <c r="BN85"/>
  <c r="BN86"/>
  <c r="BN87"/>
  <c r="BN88"/>
  <c r="BN89"/>
  <c r="BN91"/>
  <c r="BN93"/>
  <c r="BN95"/>
  <c r="BN96"/>
  <c r="BN97"/>
  <c r="BN99"/>
  <c r="BN100"/>
  <c r="BN101"/>
  <c r="BN102"/>
  <c r="BN103"/>
  <c r="BH7"/>
  <c r="BH11"/>
  <c r="BH14"/>
  <c r="BH15"/>
  <c r="BH21"/>
  <c r="BH22"/>
  <c r="BH24"/>
  <c r="BH25"/>
  <c r="BH28"/>
  <c r="BH33"/>
  <c r="BH35"/>
  <c r="BH36"/>
  <c r="BH41"/>
  <c r="BH46"/>
  <c r="BH47"/>
  <c r="BH52"/>
  <c r="BH55"/>
  <c r="BH57"/>
  <c r="BH58"/>
  <c r="BH60"/>
  <c r="BH62"/>
  <c r="BH65"/>
  <c r="BH66"/>
  <c r="BH71"/>
  <c r="BH76"/>
  <c r="BH82"/>
  <c r="BH84"/>
  <c r="BH87"/>
  <c r="BH88"/>
  <c r="BH90"/>
  <c r="BH95"/>
  <c r="BH97"/>
  <c r="BH99"/>
  <c r="BH6"/>
  <c r="BG1"/>
  <c r="BH5"/>
  <c r="BH8"/>
  <c r="BH10"/>
  <c r="BH12"/>
  <c r="BG6"/>
  <c r="BG9"/>
  <c r="BG10"/>
  <c r="BG11"/>
  <c r="BG14"/>
  <c r="BG15"/>
  <c r="BG17"/>
  <c r="BG18"/>
  <c r="BG20"/>
  <c r="BG21"/>
  <c r="BG22"/>
  <c r="BG24"/>
  <c r="BG27"/>
  <c r="BG28"/>
  <c r="BG32"/>
  <c r="BG33"/>
  <c r="BG35"/>
  <c r="BG36"/>
  <c r="BG38"/>
  <c r="BG40"/>
  <c r="BG41"/>
  <c r="BG42"/>
  <c r="BG43"/>
  <c r="BG46"/>
  <c r="BG47"/>
  <c r="BG49"/>
  <c r="BG52"/>
  <c r="BG54"/>
  <c r="BG55"/>
  <c r="BG56"/>
  <c r="BG57"/>
  <c r="BG58"/>
  <c r="BG59"/>
  <c r="BG62"/>
  <c r="BG65"/>
  <c r="BG66"/>
  <c r="BG67"/>
  <c r="BG70"/>
  <c r="BG75"/>
  <c r="BG76"/>
  <c r="BG81"/>
  <c r="BG82"/>
  <c r="BG84"/>
  <c r="BG87"/>
  <c r="BG88"/>
  <c r="BG90"/>
  <c r="BG91"/>
  <c r="BG94"/>
  <c r="BG95"/>
  <c r="BG97"/>
  <c r="BA5"/>
  <c r="BA15"/>
  <c r="BA20"/>
  <c r="BA23"/>
  <c r="BA25"/>
  <c r="BA26"/>
  <c r="BA28"/>
  <c r="BA38"/>
  <c r="BA39"/>
  <c r="BA45"/>
  <c r="BA51"/>
  <c r="BA53"/>
  <c r="BA59"/>
  <c r="BA61"/>
  <c r="BA66"/>
  <c r="BA67"/>
  <c r="BA68"/>
  <c r="BA71"/>
  <c r="BA73"/>
  <c r="BA81"/>
  <c r="BA82"/>
  <c r="BA92"/>
  <c r="BA95"/>
  <c r="BA97"/>
  <c r="BA100"/>
  <c r="BA101"/>
  <c r="BA102"/>
  <c r="BA103"/>
  <c r="BA10"/>
  <c r="AZ1"/>
  <c r="BA6"/>
  <c r="BA7"/>
  <c r="BA8"/>
  <c r="BA9"/>
  <c r="BA11"/>
  <c r="BA12"/>
  <c r="AZ10"/>
  <c r="AZ12"/>
  <c r="AZ13"/>
  <c r="AZ14"/>
  <c r="AZ15"/>
  <c r="AZ17"/>
  <c r="AZ20"/>
  <c r="AZ23"/>
  <c r="AZ25"/>
  <c r="AZ26"/>
  <c r="AZ30"/>
  <c r="AZ31"/>
  <c r="AZ35"/>
  <c r="AZ37"/>
  <c r="AZ38"/>
  <c r="AZ39"/>
  <c r="AZ41"/>
  <c r="AZ44"/>
  <c r="AZ45"/>
  <c r="AZ46"/>
  <c r="AZ47"/>
  <c r="AZ50"/>
  <c r="AZ51"/>
  <c r="AZ54"/>
  <c r="AZ55"/>
  <c r="AZ56"/>
  <c r="AZ57"/>
  <c r="AZ59"/>
  <c r="AZ61"/>
  <c r="AZ62"/>
  <c r="AZ66"/>
  <c r="AZ67"/>
  <c r="AZ68"/>
  <c r="AZ71"/>
  <c r="AZ77"/>
  <c r="AZ78"/>
  <c r="AZ81"/>
  <c r="AZ83"/>
  <c r="AZ86"/>
  <c r="AZ90"/>
  <c r="AZ91"/>
  <c r="AZ92"/>
  <c r="AZ94"/>
  <c r="AZ95"/>
  <c r="AZ97"/>
  <c r="AZ101"/>
  <c r="AZ103"/>
  <c r="AT9"/>
  <c r="AT27"/>
  <c r="AT30"/>
  <c r="AT38"/>
  <c r="AT66"/>
  <c r="AT74"/>
  <c r="AT82"/>
  <c r="AT99"/>
  <c r="AT11"/>
  <c r="AS1"/>
  <c r="AT5"/>
  <c r="AT6"/>
  <c r="AT7"/>
  <c r="AT8"/>
  <c r="AT10"/>
  <c r="AT12"/>
  <c r="AS11"/>
  <c r="AS14"/>
  <c r="AS17"/>
  <c r="AS19"/>
  <c r="AS23"/>
  <c r="AS27"/>
  <c r="AS30"/>
  <c r="AS33"/>
  <c r="AS35"/>
  <c r="AS38"/>
  <c r="AS41"/>
  <c r="AS42"/>
  <c r="AS43"/>
  <c r="AS50"/>
  <c r="AS55"/>
  <c r="AS57"/>
  <c r="AS66"/>
  <c r="AS73"/>
  <c r="AS75"/>
  <c r="AS81"/>
  <c r="AS82"/>
  <c r="AS83"/>
  <c r="AS89"/>
  <c r="AS91"/>
  <c r="AS94"/>
  <c r="AS99"/>
  <c r="AS102"/>
  <c r="AM16"/>
  <c r="AM22"/>
  <c r="AM23"/>
  <c r="AM27"/>
  <c r="AM28"/>
  <c r="AM35"/>
  <c r="AM43"/>
  <c r="AM48"/>
  <c r="AM56"/>
  <c r="AM63"/>
  <c r="AM71"/>
  <c r="AM96"/>
  <c r="AL6"/>
  <c r="AL8"/>
  <c r="AL14"/>
  <c r="AL16"/>
  <c r="AL19"/>
  <c r="AL22"/>
  <c r="AL23"/>
  <c r="AL24"/>
  <c r="AL27"/>
  <c r="AL31"/>
  <c r="AL32"/>
  <c r="AL35"/>
  <c r="AL38"/>
  <c r="AL40"/>
  <c r="AL46"/>
  <c r="AL48"/>
  <c r="AL56"/>
  <c r="AL63"/>
  <c r="AL70"/>
  <c r="AL75"/>
  <c r="AL79"/>
  <c r="AL80"/>
  <c r="AL83"/>
  <c r="AL87"/>
  <c r="AL91"/>
  <c r="AL96"/>
  <c r="AL102"/>
  <c r="AF6"/>
  <c r="AF11"/>
  <c r="AF13"/>
  <c r="AF16"/>
  <c r="AF19"/>
  <c r="AF24"/>
  <c r="AF27"/>
  <c r="AF28"/>
  <c r="AF29"/>
  <c r="AF32"/>
  <c r="AF35"/>
  <c r="AF43"/>
  <c r="AF44"/>
  <c r="AF56"/>
  <c r="AF72"/>
  <c r="AE1"/>
  <c r="AF5"/>
  <c r="AF7"/>
  <c r="AF8"/>
  <c r="AF9"/>
  <c r="AF10"/>
  <c r="AF12"/>
  <c r="AE11"/>
  <c r="AE13"/>
  <c r="AE16"/>
  <c r="AE19"/>
  <c r="AE20"/>
  <c r="AE21"/>
  <c r="AE24"/>
  <c r="AE27"/>
  <c r="AE29"/>
  <c r="AE32"/>
  <c r="AE35"/>
  <c r="AE36"/>
  <c r="AE37"/>
  <c r="AE40"/>
  <c r="AE43"/>
  <c r="AE44"/>
  <c r="AE45"/>
  <c r="AE48"/>
  <c r="AE49"/>
  <c r="AE51"/>
  <c r="AE53"/>
  <c r="AE60"/>
  <c r="AE63"/>
  <c r="AE64"/>
  <c r="AE67"/>
  <c r="AE69"/>
  <c r="AE72"/>
  <c r="AE80"/>
  <c r="AE83"/>
  <c r="AE91"/>
  <c r="Y16"/>
  <c r="Y17"/>
  <c r="Y18"/>
  <c r="Y25"/>
  <c r="Y26"/>
  <c r="Y29"/>
  <c r="Y32"/>
  <c r="Y34"/>
  <c r="Y37"/>
  <c r="Y45"/>
  <c r="Y57"/>
  <c r="Y61"/>
  <c r="Y66"/>
  <c r="Y72"/>
  <c r="Y97"/>
  <c r="Y99"/>
  <c r="X9"/>
  <c r="X10"/>
  <c r="X17"/>
  <c r="X21"/>
  <c r="X25"/>
  <c r="X26"/>
  <c r="X29"/>
  <c r="X32"/>
  <c r="X34"/>
  <c r="X37"/>
  <c r="X40"/>
  <c r="X41"/>
  <c r="X42"/>
  <c r="X45"/>
  <c r="X48"/>
  <c r="X50"/>
  <c r="X56"/>
  <c r="X57"/>
  <c r="X58"/>
  <c r="X61"/>
  <c r="X64"/>
  <c r="X65"/>
  <c r="X66"/>
  <c r="X69"/>
  <c r="X72"/>
  <c r="X73"/>
  <c r="X82"/>
  <c r="X97"/>
  <c r="X101"/>
  <c r="R5"/>
  <c r="R6"/>
  <c r="Q1"/>
  <c r="R8"/>
  <c r="R9"/>
  <c r="R10"/>
  <c r="R11"/>
  <c r="R12"/>
  <c r="Q6"/>
  <c r="Q7"/>
  <c r="Q10"/>
  <c r="Q13"/>
  <c r="Q18"/>
  <c r="Q21"/>
  <c r="Q23"/>
  <c r="Q26"/>
  <c r="Q29"/>
  <c r="Q30"/>
  <c r="Q31"/>
  <c r="Q34"/>
  <c r="Q37"/>
  <c r="Q38"/>
  <c r="Q42"/>
  <c r="Q46"/>
  <c r="Q53"/>
  <c r="Q55"/>
  <c r="Q58"/>
  <c r="Q61"/>
  <c r="Q66"/>
  <c r="Q67"/>
  <c r="Q70"/>
  <c r="Q71"/>
  <c r="Q74"/>
  <c r="Q77"/>
  <c r="Q78"/>
  <c r="Q85"/>
  <c r="Q86"/>
  <c r="Q87"/>
  <c r="Q90"/>
  <c r="Q95"/>
  <c r="Q103"/>
  <c r="Q5"/>
  <c r="X5"/>
  <c r="AZ5"/>
  <c r="BU5"/>
  <c r="CI5"/>
  <c r="CP5"/>
  <c r="DD5"/>
  <c r="BN5"/>
  <c r="BR2"/>
  <c r="FW74"/>
  <c r="CB74"/>
  <c r="GD18"/>
  <c r="DY18"/>
  <c r="DZ18"/>
  <c r="BG8"/>
  <c r="GD82"/>
  <c r="FN82"/>
  <c r="Q82"/>
  <c r="FV81"/>
  <c r="GA79"/>
  <c r="DD79"/>
  <c r="FS79"/>
  <c r="BA79"/>
  <c r="GE77"/>
  <c r="FR59"/>
  <c r="AS59"/>
  <c r="FT48"/>
  <c r="BG48"/>
  <c r="FN45"/>
  <c r="GD44"/>
  <c r="FV44"/>
  <c r="BU44"/>
  <c r="FT43"/>
  <c r="BH43"/>
  <c r="GC37"/>
  <c r="DR37"/>
  <c r="GB32"/>
  <c r="FS21"/>
  <c r="BA21"/>
  <c r="AZ21"/>
  <c r="FT20"/>
  <c r="BH20"/>
  <c r="GE16"/>
  <c r="GF15"/>
  <c r="EN15"/>
  <c r="FZ6"/>
  <c r="DY44"/>
  <c r="R91"/>
  <c r="P59"/>
  <c r="ES59"/>
  <c r="Q59"/>
  <c r="P43"/>
  <c r="ES43"/>
  <c r="Q43"/>
  <c r="Q11"/>
  <c r="AD25"/>
  <c r="AE25"/>
  <c r="AE9"/>
  <c r="EV92"/>
  <c r="Q88"/>
  <c r="X35"/>
  <c r="X18"/>
  <c r="AS98"/>
  <c r="AT79"/>
  <c r="AT39"/>
  <c r="CW9"/>
  <c r="GB98"/>
  <c r="DL98"/>
  <c r="DK98"/>
  <c r="FR97"/>
  <c r="GC86"/>
  <c r="FR78"/>
  <c r="AS78"/>
  <c r="GD77"/>
  <c r="FV77"/>
  <c r="FY57"/>
  <c r="CQ57"/>
  <c r="FX56"/>
  <c r="CJ56"/>
  <c r="GA53"/>
  <c r="DE53"/>
  <c r="GD49"/>
  <c r="DY49"/>
  <c r="FQ47"/>
  <c r="AL47"/>
  <c r="GC45"/>
  <c r="FS33"/>
  <c r="GA29"/>
  <c r="DD29"/>
  <c r="GE27"/>
  <c r="FW24"/>
  <c r="CB24"/>
  <c r="EZ21"/>
  <c r="BO21"/>
  <c r="GE74"/>
  <c r="AZ9"/>
  <c r="FO90"/>
  <c r="X90"/>
  <c r="FN15"/>
  <c r="R15"/>
  <c r="X77"/>
  <c r="X16"/>
  <c r="CW6"/>
  <c r="DE79"/>
  <c r="EM15"/>
  <c r="FP28"/>
  <c r="AE28"/>
  <c r="EU22"/>
  <c r="AF22"/>
  <c r="X102"/>
  <c r="X75"/>
  <c r="AE33"/>
  <c r="AL68"/>
  <c r="AS67"/>
  <c r="AT71"/>
  <c r="BH49"/>
  <c r="BU13"/>
  <c r="CI15"/>
  <c r="CX22"/>
  <c r="FZ96"/>
  <c r="FX87"/>
  <c r="CI87"/>
  <c r="FZ86"/>
  <c r="CX86"/>
  <c r="FZ82"/>
  <c r="CW82"/>
  <c r="FY18"/>
  <c r="FT16"/>
  <c r="FW90"/>
  <c r="FY69"/>
  <c r="CP69"/>
  <c r="FE23"/>
  <c r="CX23"/>
  <c r="FM19"/>
  <c r="K19"/>
  <c r="J19"/>
  <c r="J12"/>
  <c r="CI66"/>
  <c r="GE101"/>
  <c r="DZ90"/>
  <c r="DY90"/>
  <c r="ET67"/>
  <c r="Y67"/>
  <c r="Q15"/>
  <c r="AM36"/>
  <c r="BG89"/>
  <c r="BH48"/>
  <c r="BU81"/>
  <c r="BV18"/>
  <c r="CW31"/>
  <c r="DY93"/>
  <c r="FT103"/>
  <c r="FN101"/>
  <c r="Q101"/>
  <c r="GF93"/>
  <c r="EZ91"/>
  <c r="BO91"/>
  <c r="FW63"/>
  <c r="CB63"/>
  <c r="GF51"/>
  <c r="EM51"/>
  <c r="FQ51"/>
  <c r="FW48"/>
  <c r="CC48"/>
  <c r="CB48"/>
  <c r="FR46"/>
  <c r="AS46"/>
  <c r="GD34"/>
  <c r="FV34"/>
  <c r="FZ25"/>
  <c r="CW25"/>
  <c r="FY103"/>
  <c r="CQ103"/>
  <c r="CP103"/>
  <c r="FP75"/>
  <c r="AE75"/>
  <c r="AF75"/>
  <c r="AZ11"/>
  <c r="GB8"/>
  <c r="DL8"/>
  <c r="X93"/>
  <c r="BU18"/>
  <c r="CC74"/>
  <c r="EM103"/>
  <c r="DR65"/>
  <c r="FY88"/>
  <c r="FW70"/>
  <c r="CC70"/>
  <c r="CC93"/>
  <c r="FW101"/>
  <c r="CC101"/>
  <c r="FN90"/>
  <c r="FQ88"/>
  <c r="AM88"/>
  <c r="AL88"/>
  <c r="AE99"/>
  <c r="Q14"/>
  <c r="AE94"/>
  <c r="AM60"/>
  <c r="AS65"/>
  <c r="AZ79"/>
  <c r="BH32"/>
  <c r="CI27"/>
  <c r="K45"/>
  <c r="J45"/>
  <c r="GF103"/>
  <c r="FV102"/>
  <c r="FS100"/>
  <c r="AZ100"/>
  <c r="FO98"/>
  <c r="GA94"/>
  <c r="FS94"/>
  <c r="BA94"/>
  <c r="FV88"/>
  <c r="BU88"/>
  <c r="FS73"/>
  <c r="AZ73"/>
  <c r="FQ72"/>
  <c r="AL72"/>
  <c r="FV64"/>
  <c r="FN63"/>
  <c r="Q63"/>
  <c r="GE54"/>
  <c r="EF54"/>
  <c r="GD53"/>
  <c r="DY53"/>
  <c r="GB47"/>
  <c r="DK47"/>
  <c r="FQ40"/>
  <c r="AM40"/>
  <c r="FN39"/>
  <c r="Q39"/>
  <c r="FZ36"/>
  <c r="CW36"/>
  <c r="FZ24"/>
  <c r="FT23"/>
  <c r="BG23"/>
  <c r="FF67"/>
  <c r="DE67"/>
  <c r="GA83"/>
  <c r="DD83"/>
  <c r="GB62"/>
  <c r="FZ52"/>
  <c r="GF40"/>
  <c r="GE26"/>
  <c r="GB6"/>
  <c r="EL61"/>
  <c r="EM61"/>
  <c r="EM45"/>
  <c r="EE56"/>
  <c r="EF56"/>
  <c r="EE40"/>
  <c r="EF40"/>
  <c r="DX35"/>
  <c r="DZ35"/>
  <c r="DY35"/>
  <c r="DQ86"/>
  <c r="FH86"/>
  <c r="DR86"/>
  <c r="FF60"/>
  <c r="DE60"/>
  <c r="DC36"/>
  <c r="DD36"/>
  <c r="DC20"/>
  <c r="DD20"/>
  <c r="FD26"/>
  <c r="CQ26"/>
  <c r="BG25"/>
  <c r="CB26"/>
  <c r="CC86"/>
  <c r="CP58"/>
  <c r="DD84"/>
  <c r="EM21"/>
  <c r="DY76"/>
  <c r="FZ63"/>
  <c r="CX63"/>
  <c r="FZ33"/>
  <c r="CX33"/>
  <c r="GF31"/>
  <c r="GD24"/>
  <c r="FM79"/>
  <c r="K79"/>
  <c r="J79"/>
  <c r="FP61"/>
  <c r="GA44"/>
  <c r="FY39"/>
  <c r="CQ39"/>
  <c r="CW27"/>
  <c r="CV19"/>
  <c r="CW19"/>
  <c r="AZ84"/>
  <c r="BG71"/>
  <c r="BH69"/>
  <c r="CC83"/>
  <c r="GE5"/>
  <c r="GB73"/>
  <c r="EL32"/>
  <c r="EM32"/>
  <c r="EM24"/>
  <c r="EL16"/>
  <c r="EM16"/>
  <c r="EE59"/>
  <c r="FJ59"/>
  <c r="FJ35"/>
  <c r="DR97"/>
  <c r="GF56"/>
  <c r="DR63"/>
  <c r="GC101"/>
  <c r="GF92"/>
  <c r="EM92"/>
  <c r="CC88"/>
  <c r="DZ78"/>
  <c r="CC57"/>
  <c r="DR6"/>
  <c r="FP96"/>
  <c r="EZ80"/>
  <c r="BO80"/>
  <c r="EX41"/>
  <c r="BA41"/>
  <c r="EM57"/>
  <c r="EL57"/>
  <c r="FK57"/>
  <c r="EL9"/>
  <c r="FK9"/>
  <c r="EM9"/>
  <c r="EE76"/>
  <c r="EF76"/>
  <c r="EE52"/>
  <c r="FJ52"/>
  <c r="EF52"/>
  <c r="EE28"/>
  <c r="EG28"/>
  <c r="FJ28"/>
  <c r="EF28"/>
  <c r="DR50"/>
  <c r="DQ50"/>
  <c r="FH50"/>
  <c r="DQ18"/>
  <c r="DS18"/>
  <c r="FH18"/>
  <c r="DR18"/>
  <c r="FG29"/>
  <c r="DK5"/>
  <c r="DJ5"/>
  <c r="DC72"/>
  <c r="DD72"/>
  <c r="DC56"/>
  <c r="DD56"/>
  <c r="DC8"/>
  <c r="DD8"/>
  <c r="CX75"/>
  <c r="CW75"/>
  <c r="CV51"/>
  <c r="CW35"/>
  <c r="CO22"/>
  <c r="FD22"/>
  <c r="CP22"/>
  <c r="CJ41"/>
  <c r="FB60"/>
  <c r="CC60"/>
  <c r="CB12"/>
  <c r="BT63"/>
  <c r="BU63"/>
  <c r="BT55"/>
  <c r="FA55"/>
  <c r="BU55"/>
  <c r="FA47"/>
  <c r="BV47"/>
  <c r="BT39"/>
  <c r="BV39"/>
  <c r="BU39"/>
  <c r="BT31"/>
  <c r="BV31"/>
  <c r="BU31"/>
  <c r="BT15"/>
  <c r="BU15"/>
  <c r="BU7"/>
  <c r="EZ18"/>
  <c r="BO18"/>
  <c r="BF93"/>
  <c r="EY93"/>
  <c r="BG93"/>
  <c r="BF85"/>
  <c r="BG85"/>
  <c r="BF29"/>
  <c r="BG29"/>
  <c r="BG5"/>
  <c r="AY88"/>
  <c r="AZ88"/>
  <c r="AY40"/>
  <c r="AY24"/>
  <c r="AZ24"/>
  <c r="FM100"/>
  <c r="K100"/>
  <c r="J100"/>
  <c r="ER52"/>
  <c r="K52"/>
  <c r="J52"/>
  <c r="ER42"/>
  <c r="K42"/>
  <c r="J42"/>
  <c r="FQ30"/>
  <c r="AM30"/>
  <c r="AL30"/>
  <c r="ER73"/>
  <c r="K73"/>
  <c r="J73"/>
  <c r="ES100"/>
  <c r="R100"/>
  <c r="ET87"/>
  <c r="Y87"/>
  <c r="ET79"/>
  <c r="Y79"/>
  <c r="AD98"/>
  <c r="AE98"/>
  <c r="AZ32"/>
  <c r="BA70"/>
  <c r="BA56"/>
  <c r="BO42"/>
  <c r="FY90"/>
  <c r="FZ81"/>
  <c r="CW81"/>
  <c r="CX81"/>
  <c r="FS52"/>
  <c r="BA52"/>
  <c r="FZ10"/>
  <c r="GB9"/>
  <c r="DK9"/>
  <c r="AM14"/>
  <c r="BA16"/>
  <c r="BG61"/>
  <c r="CW91"/>
  <c r="GC94"/>
  <c r="DR94"/>
  <c r="FX91"/>
  <c r="CJ91"/>
  <c r="GB85"/>
  <c r="GD84"/>
  <c r="FV84"/>
  <c r="BV84"/>
  <c r="EZ71"/>
  <c r="BO71"/>
  <c r="FS70"/>
  <c r="AZ70"/>
  <c r="FY55"/>
  <c r="CQ55"/>
  <c r="FY54"/>
  <c r="GA27"/>
  <c r="FS27"/>
  <c r="GA21"/>
  <c r="BH23"/>
  <c r="FS43"/>
  <c r="EU69"/>
  <c r="AF69"/>
  <c r="EN97"/>
  <c r="EL73"/>
  <c r="EM73"/>
  <c r="DX15"/>
  <c r="DY15"/>
  <c r="DQ58"/>
  <c r="DS58"/>
  <c r="DR58"/>
  <c r="FG37"/>
  <c r="DC64"/>
  <c r="FF64"/>
  <c r="DD64"/>
  <c r="DC32"/>
  <c r="DE32"/>
  <c r="FF32"/>
  <c r="DD32"/>
  <c r="CO54"/>
  <c r="FD54"/>
  <c r="CO30"/>
  <c r="FD30"/>
  <c r="CP30"/>
  <c r="CO6"/>
  <c r="CP6"/>
  <c r="CH89"/>
  <c r="CI89"/>
  <c r="CJ57"/>
  <c r="CA100"/>
  <c r="FB100"/>
  <c r="CB100"/>
  <c r="CA76"/>
  <c r="CB76"/>
  <c r="CA44"/>
  <c r="CB44"/>
  <c r="DK13"/>
  <c r="FR86"/>
  <c r="FS85"/>
  <c r="BA85"/>
  <c r="AZ85"/>
  <c r="GF22"/>
  <c r="GC14"/>
  <c r="EU80"/>
  <c r="AF80"/>
  <c r="EL78"/>
  <c r="FK78"/>
  <c r="EM78"/>
  <c r="EE97"/>
  <c r="EF97"/>
  <c r="EE57"/>
  <c r="EF57"/>
  <c r="W76"/>
  <c r="X76"/>
  <c r="AD79"/>
  <c r="AE79"/>
  <c r="AE96"/>
  <c r="BN42"/>
  <c r="CB60"/>
  <c r="FZ88"/>
  <c r="CW88"/>
  <c r="FV60"/>
  <c r="BU60"/>
  <c r="FY38"/>
  <c r="FX35"/>
  <c r="CI35"/>
  <c r="GA17"/>
  <c r="DD17"/>
  <c r="AZ16"/>
  <c r="BG69"/>
  <c r="CI57"/>
  <c r="CP8"/>
  <c r="DE85"/>
  <c r="DY23"/>
  <c r="FS102"/>
  <c r="AZ102"/>
  <c r="BO101"/>
  <c r="FV100"/>
  <c r="FS96"/>
  <c r="GA93"/>
  <c r="DD93"/>
  <c r="FS93"/>
  <c r="AZ93"/>
  <c r="BA93"/>
  <c r="GA89"/>
  <c r="FY85"/>
  <c r="GA77"/>
  <c r="FS77"/>
  <c r="BA77"/>
  <c r="FT74"/>
  <c r="BG74"/>
  <c r="BH74"/>
  <c r="FY59"/>
  <c r="CP59"/>
  <c r="FQ59"/>
  <c r="AL59"/>
  <c r="GB57"/>
  <c r="DL57"/>
  <c r="DK57"/>
  <c r="GA30"/>
  <c r="DE30"/>
  <c r="FS28"/>
  <c r="AZ28"/>
  <c r="FY26"/>
  <c r="CP26"/>
  <c r="FX24"/>
  <c r="CJ37"/>
  <c r="FC37"/>
  <c r="DX7"/>
  <c r="FI7"/>
  <c r="FY99"/>
  <c r="CP99"/>
  <c r="FY67"/>
  <c r="GA43"/>
  <c r="DE43"/>
  <c r="DD43"/>
  <c r="EL25"/>
  <c r="EM25"/>
  <c r="EE12"/>
  <c r="EF12"/>
  <c r="DX87"/>
  <c r="DY87"/>
  <c r="DJ77"/>
  <c r="FG61"/>
  <c r="DK61"/>
  <c r="DJ45"/>
  <c r="DK45"/>
  <c r="DJ21"/>
  <c r="FG21"/>
  <c r="DC40"/>
  <c r="FF40"/>
  <c r="DD40"/>
  <c r="CO62"/>
  <c r="CP62"/>
  <c r="FD14"/>
  <c r="CQ14"/>
  <c r="EX32"/>
  <c r="BA32"/>
  <c r="EM67"/>
  <c r="FX55"/>
  <c r="CJ55"/>
  <c r="CI55"/>
  <c r="FZ50"/>
  <c r="CW50"/>
  <c r="GB34"/>
  <c r="GD23"/>
  <c r="FY13"/>
  <c r="CP13"/>
  <c r="EZ13"/>
  <c r="BO13"/>
  <c r="EL94"/>
  <c r="EM94"/>
  <c r="FK54"/>
  <c r="EM54"/>
  <c r="EL30"/>
  <c r="EM14"/>
  <c r="EG89"/>
  <c r="EE41"/>
  <c r="EF41"/>
  <c r="EU21"/>
  <c r="AF21"/>
  <c r="FM18"/>
  <c r="K18"/>
  <c r="J18"/>
  <c r="AL7"/>
  <c r="ER54"/>
  <c r="K54"/>
  <c r="J54"/>
  <c r="BH61"/>
  <c r="BN90"/>
  <c r="BN66"/>
  <c r="BN50"/>
  <c r="BN26"/>
  <c r="BN18"/>
  <c r="DD85"/>
  <c r="FS88"/>
  <c r="FQ38"/>
  <c r="X44"/>
  <c r="AF102"/>
  <c r="AS86"/>
  <c r="AS40"/>
  <c r="AT32"/>
  <c r="BG45"/>
  <c r="BO34"/>
  <c r="BO26"/>
  <c r="CB68"/>
  <c r="CJ35"/>
  <c r="DD96"/>
  <c r="R24"/>
  <c r="FZ101"/>
  <c r="GC100"/>
  <c r="DS100"/>
  <c r="FY80"/>
  <c r="FQ80"/>
  <c r="GD79"/>
  <c r="FV76"/>
  <c r="BU76"/>
  <c r="BV76"/>
  <c r="GD65"/>
  <c r="DY65"/>
  <c r="FZ47"/>
  <c r="DZ31"/>
  <c r="FQ99"/>
  <c r="AL99"/>
  <c r="FX77"/>
  <c r="FX61"/>
  <c r="CI61"/>
  <c r="EY81"/>
  <c r="BH81"/>
  <c r="DX79"/>
  <c r="DY79"/>
  <c r="DQ66"/>
  <c r="DS66"/>
  <c r="DR42"/>
  <c r="DQ42"/>
  <c r="FG13"/>
  <c r="DL13"/>
  <c r="DC80"/>
  <c r="DE80"/>
  <c r="DD80"/>
  <c r="DC16"/>
  <c r="DD16"/>
  <c r="FE91"/>
  <c r="CV59"/>
  <c r="CW59"/>
  <c r="CO102"/>
  <c r="CP102"/>
  <c r="CP78"/>
  <c r="CJ97"/>
  <c r="CI49"/>
  <c r="CB84"/>
  <c r="CA84"/>
  <c r="FB84"/>
  <c r="AY48"/>
  <c r="AZ48"/>
  <c r="CJ61"/>
  <c r="FX82"/>
  <c r="CJ82"/>
  <c r="GF54"/>
  <c r="FT34"/>
  <c r="BH34"/>
  <c r="BG34"/>
  <c r="GA12"/>
  <c r="DD12"/>
  <c r="AF48"/>
  <c r="EL86"/>
  <c r="EM86"/>
  <c r="EE33"/>
  <c r="EF33"/>
  <c r="EE9"/>
  <c r="EF9"/>
  <c r="DY92"/>
  <c r="DX92"/>
  <c r="FI92"/>
  <c r="FN23"/>
  <c r="R23"/>
  <c r="EV19"/>
  <c r="AM19"/>
  <c r="AK98"/>
  <c r="AL98"/>
  <c r="BN98"/>
  <c r="BN82"/>
  <c r="BN58"/>
  <c r="BN34"/>
  <c r="FZ72"/>
  <c r="CX72"/>
  <c r="CW72"/>
  <c r="GF35"/>
  <c r="FS17"/>
  <c r="BA17"/>
  <c r="Q60"/>
  <c r="BG77"/>
  <c r="BG13"/>
  <c r="BH13"/>
  <c r="CI97"/>
  <c r="DR34"/>
  <c r="FT91"/>
  <c r="FS87"/>
  <c r="BA87"/>
  <c r="FW75"/>
  <c r="CC75"/>
  <c r="CB75"/>
  <c r="GC62"/>
  <c r="DR62"/>
  <c r="FN62"/>
  <c r="Q62"/>
  <c r="CW60"/>
  <c r="FZ60"/>
  <c r="FS60"/>
  <c r="AZ60"/>
  <c r="EY26"/>
  <c r="ER84"/>
  <c r="K84"/>
  <c r="J84"/>
  <c r="ER68"/>
  <c r="K68"/>
  <c r="J68"/>
  <c r="ER58"/>
  <c r="K58"/>
  <c r="J58"/>
  <c r="J9"/>
  <c r="AS103"/>
  <c r="Q27"/>
  <c r="AM57"/>
  <c r="AM25"/>
  <c r="AS95"/>
  <c r="AS39"/>
  <c r="AS9"/>
  <c r="AT41"/>
  <c r="BO43"/>
  <c r="CC15"/>
  <c r="CI103"/>
  <c r="CI26"/>
  <c r="CJ99"/>
  <c r="CW17"/>
  <c r="EF82"/>
  <c r="EN102"/>
  <c r="GF101"/>
  <c r="GA81"/>
  <c r="DD81"/>
  <c r="GF80"/>
  <c r="EM80"/>
  <c r="GE78"/>
  <c r="EF78"/>
  <c r="GF72"/>
  <c r="GB42"/>
  <c r="DK42"/>
  <c r="GF29"/>
  <c r="GE6"/>
  <c r="EF6"/>
  <c r="GF94"/>
  <c r="GC56"/>
  <c r="DR56"/>
  <c r="GF26"/>
  <c r="GF18"/>
  <c r="EN18"/>
  <c r="Q51"/>
  <c r="Q35"/>
  <c r="X27"/>
  <c r="X11"/>
  <c r="AE17"/>
  <c r="AF54"/>
  <c r="AL41"/>
  <c r="AM100"/>
  <c r="CB15"/>
  <c r="GE97"/>
  <c r="GC88"/>
  <c r="GC80"/>
  <c r="GD70"/>
  <c r="FN70"/>
  <c r="GA69"/>
  <c r="DE69"/>
  <c r="DD69"/>
  <c r="GC47"/>
  <c r="GB31"/>
  <c r="DK31"/>
  <c r="GE18"/>
  <c r="EF18"/>
  <c r="FZ41"/>
  <c r="CX41"/>
  <c r="GC39"/>
  <c r="DS39"/>
  <c r="GE15"/>
  <c r="ER27"/>
  <c r="K27"/>
  <c r="J27"/>
  <c r="ER101"/>
  <c r="K101"/>
  <c r="J101"/>
  <c r="Q64"/>
  <c r="ES16"/>
  <c r="R16"/>
  <c r="Y83"/>
  <c r="AL28"/>
  <c r="CI99"/>
  <c r="CI20"/>
  <c r="GD99"/>
  <c r="DY99"/>
  <c r="GB95"/>
  <c r="DK95"/>
  <c r="GC89"/>
  <c r="GB88"/>
  <c r="DK88"/>
  <c r="GE87"/>
  <c r="EG87"/>
  <c r="CW83"/>
  <c r="DR82"/>
  <c r="GA78"/>
  <c r="FZ71"/>
  <c r="CW71"/>
  <c r="GC70"/>
  <c r="DR70"/>
  <c r="GB59"/>
  <c r="DK59"/>
  <c r="GA46"/>
  <c r="DD46"/>
  <c r="GE44"/>
  <c r="GA31"/>
  <c r="DD31"/>
  <c r="GA22"/>
  <c r="DD22"/>
  <c r="GA14"/>
  <c r="DD14"/>
  <c r="DE14"/>
  <c r="FZ92"/>
  <c r="CW92"/>
  <c r="FM26"/>
  <c r="K26"/>
  <c r="J26"/>
  <c r="ER85"/>
  <c r="K85"/>
  <c r="J85"/>
  <c r="AL65"/>
  <c r="AK65"/>
  <c r="EV65"/>
  <c r="Q19"/>
  <c r="AE54"/>
  <c r="AE41"/>
  <c r="AF99"/>
  <c r="AT65"/>
  <c r="X83"/>
  <c r="AE102"/>
  <c r="AE85"/>
  <c r="AE70"/>
  <c r="AF30"/>
  <c r="AM76"/>
  <c r="AS71"/>
  <c r="AT98"/>
  <c r="BA62"/>
  <c r="BG83"/>
  <c r="K74"/>
  <c r="J74"/>
  <c r="EM26"/>
  <c r="DR39"/>
  <c r="GC90"/>
  <c r="GA64"/>
  <c r="DE64"/>
  <c r="GC53"/>
  <c r="DS53"/>
  <c r="GA49"/>
  <c r="DD49"/>
  <c r="GA32"/>
  <c r="GC18"/>
  <c r="AS74"/>
  <c r="FR74"/>
  <c r="GC11"/>
  <c r="DR11"/>
  <c r="GC87"/>
  <c r="DR87"/>
  <c r="EN62"/>
  <c r="GD61"/>
  <c r="GD33"/>
  <c r="GC73"/>
  <c r="DR73"/>
  <c r="GC61"/>
  <c r="DR61"/>
  <c r="DZ59"/>
  <c r="GD59"/>
  <c r="AZ8"/>
  <c r="BG7"/>
  <c r="DL46"/>
  <c r="GF82"/>
  <c r="GC74"/>
  <c r="EF36"/>
  <c r="GE36"/>
  <c r="EG25"/>
  <c r="Q75"/>
  <c r="CP36"/>
  <c r="BU23"/>
  <c r="EN46"/>
  <c r="BG50"/>
  <c r="DK22"/>
  <c r="EV50"/>
  <c r="AM50"/>
  <c r="GE98"/>
  <c r="FW98"/>
  <c r="CC98"/>
  <c r="CB98"/>
  <c r="FN93"/>
  <c r="GE81"/>
  <c r="FW81"/>
  <c r="CC81"/>
  <c r="CB81"/>
  <c r="FO81"/>
  <c r="Y81"/>
  <c r="X81"/>
  <c r="FV79"/>
  <c r="BV79"/>
  <c r="FW67"/>
  <c r="CB67"/>
  <c r="GE64"/>
  <c r="EG64"/>
  <c r="EF64"/>
  <c r="FW64"/>
  <c r="CC64"/>
  <c r="GC51"/>
  <c r="FZ8"/>
  <c r="CW8"/>
  <c r="CX8"/>
  <c r="ET58"/>
  <c r="Y58"/>
  <c r="FM59"/>
  <c r="K59"/>
  <c r="J59"/>
  <c r="FN22"/>
  <c r="R22"/>
  <c r="FO13"/>
  <c r="X13"/>
  <c r="ER97"/>
  <c r="K97"/>
  <c r="J97"/>
  <c r="K89"/>
  <c r="J89"/>
  <c r="ER89"/>
  <c r="ER81"/>
  <c r="K81"/>
  <c r="J81"/>
  <c r="ER57"/>
  <c r="K57"/>
  <c r="J57"/>
  <c r="ER49"/>
  <c r="K49"/>
  <c r="J49"/>
  <c r="ER33"/>
  <c r="K33"/>
  <c r="J33"/>
  <c r="ER25"/>
  <c r="K25"/>
  <c r="J25"/>
  <c r="R68"/>
  <c r="ES68"/>
  <c r="R52"/>
  <c r="ES52"/>
  <c r="P44"/>
  <c r="Q44"/>
  <c r="P36"/>
  <c r="R36"/>
  <c r="Q36"/>
  <c r="P28"/>
  <c r="Q28"/>
  <c r="P20"/>
  <c r="Q20"/>
  <c r="Q12"/>
  <c r="W103"/>
  <c r="X103"/>
  <c r="W71"/>
  <c r="X71"/>
  <c r="W47"/>
  <c r="X47"/>
  <c r="ET31"/>
  <c r="Y31"/>
  <c r="W23"/>
  <c r="X23"/>
  <c r="AD90"/>
  <c r="AE90"/>
  <c r="EU82"/>
  <c r="AF82"/>
  <c r="EU74"/>
  <c r="AF74"/>
  <c r="EU50"/>
  <c r="AF50"/>
  <c r="AD34"/>
  <c r="EU34"/>
  <c r="AE34"/>
  <c r="AD26"/>
  <c r="AF26"/>
  <c r="AE26"/>
  <c r="AD18"/>
  <c r="AE18"/>
  <c r="AE10"/>
  <c r="AK93"/>
  <c r="EV93"/>
  <c r="AL93"/>
  <c r="AK85"/>
  <c r="AM85"/>
  <c r="AL85"/>
  <c r="EV61"/>
  <c r="AM61"/>
  <c r="AR96"/>
  <c r="AR80"/>
  <c r="EW80"/>
  <c r="AS80"/>
  <c r="EW64"/>
  <c r="AT64"/>
  <c r="AR56"/>
  <c r="EW56"/>
  <c r="AS56"/>
  <c r="AR48"/>
  <c r="AS48"/>
  <c r="AR24"/>
  <c r="EW24"/>
  <c r="Q52"/>
  <c r="X67"/>
  <c r="X20"/>
  <c r="Y36"/>
  <c r="AE50"/>
  <c r="AE12"/>
  <c r="AS32"/>
  <c r="GD83"/>
  <c r="DY83"/>
  <c r="FS82"/>
  <c r="AZ82"/>
  <c r="GF70"/>
  <c r="EM70"/>
  <c r="FY70"/>
  <c r="CJ65"/>
  <c r="CI65"/>
  <c r="FX65"/>
  <c r="BU54"/>
  <c r="BV54"/>
  <c r="FV54"/>
  <c r="GB53"/>
  <c r="DK53"/>
  <c r="FV52"/>
  <c r="BV52"/>
  <c r="DK24"/>
  <c r="GB24"/>
  <c r="FX22"/>
  <c r="CJ22"/>
  <c r="CI22"/>
  <c r="GF20"/>
  <c r="EZ20"/>
  <c r="BO20"/>
  <c r="ES77"/>
  <c r="EU83"/>
  <c r="AF83"/>
  <c r="EX13"/>
  <c r="BA13"/>
  <c r="EY54"/>
  <c r="BH54"/>
  <c r="CC32"/>
  <c r="FB32"/>
  <c r="Q22"/>
  <c r="X95"/>
  <c r="X55"/>
  <c r="X31"/>
  <c r="AL82"/>
  <c r="AL50"/>
  <c r="BU52"/>
  <c r="K94"/>
  <c r="J94"/>
  <c r="BH101"/>
  <c r="BG101"/>
  <c r="FT101"/>
  <c r="FZ99"/>
  <c r="CW99"/>
  <c r="CX99"/>
  <c r="GF95"/>
  <c r="FX95"/>
  <c r="CJ95"/>
  <c r="CI95"/>
  <c r="FQ95"/>
  <c r="AL95"/>
  <c r="GF84"/>
  <c r="EM84"/>
  <c r="FY84"/>
  <c r="CQ84"/>
  <c r="FQ84"/>
  <c r="AM84"/>
  <c r="FW73"/>
  <c r="CC73"/>
  <c r="GA72"/>
  <c r="FW59"/>
  <c r="EV58"/>
  <c r="GA57"/>
  <c r="DE57"/>
  <c r="DD57"/>
  <c r="FP55"/>
  <c r="GC54"/>
  <c r="GE29"/>
  <c r="EF29"/>
  <c r="FW96"/>
  <c r="CB96"/>
  <c r="FP88"/>
  <c r="AE88"/>
  <c r="ES18"/>
  <c r="R18"/>
  <c r="ER78"/>
  <c r="K78"/>
  <c r="J78"/>
  <c r="ER30"/>
  <c r="K30"/>
  <c r="J30"/>
  <c r="J6"/>
  <c r="P89"/>
  <c r="Q89"/>
  <c r="P65"/>
  <c r="ES65"/>
  <c r="Q65"/>
  <c r="Q41"/>
  <c r="P41"/>
  <c r="P17"/>
  <c r="Q17"/>
  <c r="ET76"/>
  <c r="Y76"/>
  <c r="ET20"/>
  <c r="Y20"/>
  <c r="AD95"/>
  <c r="AE95"/>
  <c r="AD47"/>
  <c r="AE47"/>
  <c r="AD23"/>
  <c r="AE23"/>
  <c r="AE7"/>
  <c r="X92"/>
  <c r="FT64"/>
  <c r="BG64"/>
  <c r="BH64"/>
  <c r="GB63"/>
  <c r="DK63"/>
  <c r="FT63"/>
  <c r="BG63"/>
  <c r="BH63"/>
  <c r="FW56"/>
  <c r="CB56"/>
  <c r="GC49"/>
  <c r="DR49"/>
  <c r="FV49"/>
  <c r="BU49"/>
  <c r="BV49"/>
  <c r="FO47"/>
  <c r="FY46"/>
  <c r="CP46"/>
  <c r="GB44"/>
  <c r="FT44"/>
  <c r="BG44"/>
  <c r="BH44"/>
  <c r="GD42"/>
  <c r="DY42"/>
  <c r="DZ42"/>
  <c r="FV42"/>
  <c r="BV42"/>
  <c r="FZ18"/>
  <c r="CW18"/>
  <c r="FS18"/>
  <c r="AZ18"/>
  <c r="BA18"/>
  <c r="FV16"/>
  <c r="FW13"/>
  <c r="CC13"/>
  <c r="FJ22"/>
  <c r="EG22"/>
  <c r="Q68"/>
  <c r="X63"/>
  <c r="X12"/>
  <c r="Y73"/>
  <c r="Y44"/>
  <c r="AS64"/>
  <c r="BV94"/>
  <c r="CC68"/>
  <c r="K102"/>
  <c r="J102"/>
  <c r="K65"/>
  <c r="J65"/>
  <c r="K22"/>
  <c r="J22"/>
  <c r="FZ98"/>
  <c r="FS98"/>
  <c r="BA98"/>
  <c r="EZ98"/>
  <c r="BO98"/>
  <c r="FT73"/>
  <c r="BH73"/>
  <c r="BG73"/>
  <c r="FN73"/>
  <c r="FX72"/>
  <c r="CJ72"/>
  <c r="CI72"/>
  <c r="GE71"/>
  <c r="FW71"/>
  <c r="CC71"/>
  <c r="FZ64"/>
  <c r="FT60"/>
  <c r="BG60"/>
  <c r="GB29"/>
  <c r="DK29"/>
  <c r="GB87"/>
  <c r="DL87"/>
  <c r="FT86"/>
  <c r="BH86"/>
  <c r="GC75"/>
  <c r="DR75"/>
  <c r="BU10"/>
  <c r="FO33"/>
  <c r="X33"/>
  <c r="ER62"/>
  <c r="K62"/>
  <c r="J62"/>
  <c r="ER14"/>
  <c r="K14"/>
  <c r="J14"/>
  <c r="P57"/>
  <c r="Q57"/>
  <c r="P33"/>
  <c r="ES33"/>
  <c r="Q33"/>
  <c r="Q9"/>
  <c r="W100"/>
  <c r="X100"/>
  <c r="W84"/>
  <c r="ET84"/>
  <c r="X84"/>
  <c r="W60"/>
  <c r="X60"/>
  <c r="W52"/>
  <c r="Y52"/>
  <c r="X52"/>
  <c r="W28"/>
  <c r="X28"/>
  <c r="EU103"/>
  <c r="AD55"/>
  <c r="AE55"/>
  <c r="AD31"/>
  <c r="AE31"/>
  <c r="AK34"/>
  <c r="EV34"/>
  <c r="AL34"/>
  <c r="AK18"/>
  <c r="AL18"/>
  <c r="Q97"/>
  <c r="GB68"/>
  <c r="DK68"/>
  <c r="Q81"/>
  <c r="Y95"/>
  <c r="AE71"/>
  <c r="AL90"/>
  <c r="AL42"/>
  <c r="AS88"/>
  <c r="BG86"/>
  <c r="BU79"/>
  <c r="CI17"/>
  <c r="DK87"/>
  <c r="DZ83"/>
  <c r="GC103"/>
  <c r="DR103"/>
  <c r="DS103"/>
  <c r="FX86"/>
  <c r="FS75"/>
  <c r="AZ75"/>
  <c r="BA75"/>
  <c r="FS36"/>
  <c r="AZ36"/>
  <c r="BA36"/>
  <c r="FY35"/>
  <c r="CP35"/>
  <c r="CQ35"/>
  <c r="AD58"/>
  <c r="GE88"/>
  <c r="EF88"/>
  <c r="FX85"/>
  <c r="FV75"/>
  <c r="BU75"/>
  <c r="BV75"/>
  <c r="AE56"/>
  <c r="FP56"/>
  <c r="FR18"/>
  <c r="FM17"/>
  <c r="K17"/>
  <c r="J17"/>
  <c r="ER70"/>
  <c r="K70"/>
  <c r="J70"/>
  <c r="ER46"/>
  <c r="K46"/>
  <c r="J46"/>
  <c r="ES97"/>
  <c r="R97"/>
  <c r="P73"/>
  <c r="Q73"/>
  <c r="P49"/>
  <c r="Q49"/>
  <c r="P25"/>
  <c r="Q25"/>
  <c r="W68"/>
  <c r="Y68"/>
  <c r="ET68"/>
  <c r="X68"/>
  <c r="AE87"/>
  <c r="AD39"/>
  <c r="EU39"/>
  <c r="AE39"/>
  <c r="AD15"/>
  <c r="AE15"/>
  <c r="EV90"/>
  <c r="AM90"/>
  <c r="AK74"/>
  <c r="AL74"/>
  <c r="EV42"/>
  <c r="AM42"/>
  <c r="AL10"/>
  <c r="X39"/>
  <c r="Y63"/>
  <c r="Y33"/>
  <c r="AE103"/>
  <c r="AE74"/>
  <c r="AL103"/>
  <c r="FQ103"/>
  <c r="AF71"/>
  <c r="FP71"/>
  <c r="FN50"/>
  <c r="Q50"/>
  <c r="R50"/>
  <c r="X87"/>
  <c r="X36"/>
  <c r="Q93"/>
  <c r="Q54"/>
  <c r="AF63"/>
  <c r="AL58"/>
  <c r="AM68"/>
  <c r="AS72"/>
  <c r="AS8"/>
  <c r="BO50"/>
  <c r="BU16"/>
  <c r="BV67"/>
  <c r="CQ46"/>
  <c r="K86"/>
  <c r="J86"/>
  <c r="FP101"/>
  <c r="AE101"/>
  <c r="GA100"/>
  <c r="FT100"/>
  <c r="BH100"/>
  <c r="BG100"/>
  <c r="FY94"/>
  <c r="CQ94"/>
  <c r="CP94"/>
  <c r="FW91"/>
  <c r="CC91"/>
  <c r="CB91"/>
  <c r="FZ90"/>
  <c r="CW90"/>
  <c r="CX90"/>
  <c r="FS90"/>
  <c r="GB89"/>
  <c r="GD80"/>
  <c r="DY80"/>
  <c r="FV80"/>
  <c r="BU80"/>
  <c r="BV80"/>
  <c r="FO80"/>
  <c r="FQ78"/>
  <c r="FS76"/>
  <c r="FY66"/>
  <c r="CQ66"/>
  <c r="FQ64"/>
  <c r="AL64"/>
  <c r="FV62"/>
  <c r="BU62"/>
  <c r="BV62"/>
  <c r="GE48"/>
  <c r="GF41"/>
  <c r="FY41"/>
  <c r="CP41"/>
  <c r="CQ41"/>
  <c r="GD40"/>
  <c r="DY40"/>
  <c r="FW40"/>
  <c r="FO40"/>
  <c r="Y40"/>
  <c r="FX39"/>
  <c r="CI39"/>
  <c r="FP39"/>
  <c r="GF100"/>
  <c r="EM100"/>
  <c r="GE95"/>
  <c r="FN89"/>
  <c r="GD73"/>
  <c r="DZ73"/>
  <c r="GE66"/>
  <c r="GB26"/>
  <c r="GF10"/>
  <c r="Q69"/>
  <c r="X94"/>
  <c r="X19"/>
  <c r="Y55"/>
  <c r="Y43"/>
  <c r="AE62"/>
  <c r="AF78"/>
  <c r="AL60"/>
  <c r="AL49"/>
  <c r="AL12"/>
  <c r="AM17"/>
  <c r="AS63"/>
  <c r="AS31"/>
  <c r="AT31"/>
  <c r="BA54"/>
  <c r="BH38"/>
  <c r="BU94"/>
  <c r="BU67"/>
  <c r="CI41"/>
  <c r="CJ27"/>
  <c r="K93"/>
  <c r="J93"/>
  <c r="K29"/>
  <c r="J29"/>
  <c r="EF69"/>
  <c r="EG69"/>
  <c r="DR100"/>
  <c r="GB97"/>
  <c r="GD95"/>
  <c r="DY95"/>
  <c r="GF64"/>
  <c r="GE61"/>
  <c r="EF61"/>
  <c r="DL60"/>
  <c r="GE72"/>
  <c r="GE24"/>
  <c r="EF24"/>
  <c r="GB16"/>
  <c r="DK16"/>
  <c r="ER13"/>
  <c r="K13"/>
  <c r="J13"/>
  <c r="X43"/>
  <c r="Y92"/>
  <c r="Y82"/>
  <c r="AE78"/>
  <c r="AF85"/>
  <c r="AF62"/>
  <c r="AF20"/>
  <c r="AL76"/>
  <c r="AL57"/>
  <c r="AL36"/>
  <c r="AL9"/>
  <c r="AM32"/>
  <c r="AT15"/>
  <c r="BH19"/>
  <c r="BO66"/>
  <c r="BU91"/>
  <c r="BU47"/>
  <c r="BU29"/>
  <c r="BV44"/>
  <c r="CB11"/>
  <c r="CW74"/>
  <c r="DD87"/>
  <c r="DD50"/>
  <c r="DE50"/>
  <c r="K37"/>
  <c r="J37"/>
  <c r="R32"/>
  <c r="DY59"/>
  <c r="GD86"/>
  <c r="GF58"/>
  <c r="GB33"/>
  <c r="GD21"/>
  <c r="DZ21"/>
  <c r="DY21"/>
  <c r="GC13"/>
  <c r="DS13"/>
  <c r="GF12"/>
  <c r="CB88"/>
  <c r="GC79"/>
  <c r="DS79"/>
  <c r="DR79"/>
  <c r="GE21"/>
  <c r="GC10"/>
  <c r="ER53"/>
  <c r="K53"/>
  <c r="J53"/>
  <c r="Q96"/>
  <c r="X91"/>
  <c r="Q32"/>
  <c r="Q16"/>
  <c r="Q8"/>
  <c r="X99"/>
  <c r="Y39"/>
  <c r="AE38"/>
  <c r="AE30"/>
  <c r="AE22"/>
  <c r="AE6"/>
  <c r="AF38"/>
  <c r="AL17"/>
  <c r="AS15"/>
  <c r="AT75"/>
  <c r="BA50"/>
  <c r="BG19"/>
  <c r="BO55"/>
  <c r="BU73"/>
  <c r="CP25"/>
  <c r="CQ22"/>
  <c r="CW100"/>
  <c r="R88"/>
  <c r="R72"/>
  <c r="DK103"/>
  <c r="AT88"/>
  <c r="FR88"/>
  <c r="GD87"/>
  <c r="GB82"/>
  <c r="FN78"/>
  <c r="R78"/>
  <c r="GB56"/>
  <c r="DK56"/>
  <c r="FN41"/>
  <c r="GF38"/>
  <c r="P64"/>
  <c r="R60"/>
  <c r="R47"/>
  <c r="GF76"/>
  <c r="EN76"/>
  <c r="GB22"/>
  <c r="ER69"/>
  <c r="K69"/>
  <c r="J69"/>
  <c r="ER21"/>
  <c r="K21"/>
  <c r="J21"/>
  <c r="Q40"/>
  <c r="Q24"/>
  <c r="X51"/>
  <c r="Y91"/>
  <c r="Q83"/>
  <c r="Q72"/>
  <c r="Q47"/>
  <c r="X88"/>
  <c r="X59"/>
  <c r="Y101"/>
  <c r="Y19"/>
  <c r="AL92"/>
  <c r="AL84"/>
  <c r="AL43"/>
  <c r="AL25"/>
  <c r="AM49"/>
  <c r="AS79"/>
  <c r="AT23"/>
  <c r="AZ74"/>
  <c r="BA86"/>
  <c r="BU89"/>
  <c r="BV69"/>
  <c r="BV60"/>
  <c r="CB95"/>
  <c r="CI70"/>
  <c r="CI36"/>
  <c r="CI10"/>
  <c r="CQ12"/>
  <c r="CX7"/>
  <c r="DD68"/>
  <c r="DE87"/>
  <c r="DE68"/>
  <c r="K98"/>
  <c r="J98"/>
  <c r="K77"/>
  <c r="J77"/>
  <c r="R40"/>
  <c r="DK60"/>
  <c r="DL30"/>
  <c r="DL9"/>
  <c r="GB72"/>
  <c r="DL72"/>
  <c r="DK72"/>
  <c r="GE59"/>
  <c r="EG59"/>
  <c r="GD58"/>
  <c r="DY58"/>
  <c r="GC41"/>
  <c r="DR41"/>
  <c r="GB37"/>
  <c r="DK37"/>
  <c r="GD39"/>
  <c r="EE94"/>
  <c r="EF94"/>
  <c r="DY39"/>
  <c r="DR24"/>
  <c r="GC99"/>
  <c r="GE94"/>
  <c r="Q48"/>
  <c r="GF34"/>
  <c r="EM34"/>
  <c r="GC31"/>
  <c r="GC8"/>
  <c r="DS8"/>
  <c r="GE63"/>
  <c r="EG63"/>
  <c r="GE9"/>
  <c r="GC7"/>
  <c r="DR7"/>
  <c r="EL55"/>
  <c r="FK55"/>
  <c r="EM55"/>
  <c r="DK34"/>
  <c r="GE103"/>
  <c r="EF103"/>
  <c r="DK99"/>
  <c r="GB99"/>
  <c r="GF88"/>
  <c r="EM88"/>
  <c r="GF66"/>
  <c r="EM66"/>
  <c r="GF13"/>
  <c r="DY97"/>
  <c r="GC21"/>
  <c r="R66"/>
  <c r="FN66"/>
  <c r="AE46"/>
  <c r="FN37"/>
  <c r="DZ99"/>
  <c r="ER24"/>
  <c r="K24"/>
  <c r="J24"/>
  <c r="GB101"/>
  <c r="DL101"/>
  <c r="DK101"/>
  <c r="GF98"/>
  <c r="EM98"/>
  <c r="Q92"/>
  <c r="R92"/>
  <c r="FN92"/>
  <c r="FY83"/>
  <c r="FY79"/>
  <c r="GE50"/>
  <c r="EG50"/>
  <c r="GD47"/>
  <c r="DY47"/>
  <c r="DZ47"/>
  <c r="FW46"/>
  <c r="CC46"/>
  <c r="CB46"/>
  <c r="GB28"/>
  <c r="FX25"/>
  <c r="CI25"/>
  <c r="FV14"/>
  <c r="BU14"/>
  <c r="GA101"/>
  <c r="GD71"/>
  <c r="GD63"/>
  <c r="DZ63"/>
  <c r="GA61"/>
  <c r="DD61"/>
  <c r="GC57"/>
  <c r="DR57"/>
  <c r="FQ54"/>
  <c r="AM54"/>
  <c r="GD27"/>
  <c r="DY27"/>
  <c r="R43"/>
  <c r="ET14"/>
  <c r="Y14"/>
  <c r="EU81"/>
  <c r="AF81"/>
  <c r="EU49"/>
  <c r="AF49"/>
  <c r="EU41"/>
  <c r="AF41"/>
  <c r="Y30"/>
  <c r="AE57"/>
  <c r="AL101"/>
  <c r="BU8"/>
  <c r="R67"/>
  <c r="DZ27"/>
  <c r="EV101"/>
  <c r="FQ97"/>
  <c r="AM97"/>
  <c r="AL97"/>
  <c r="GB96"/>
  <c r="DL96"/>
  <c r="DK96"/>
  <c r="FQ94"/>
  <c r="AM94"/>
  <c r="FP93"/>
  <c r="AF93"/>
  <c r="GB92"/>
  <c r="EZ90"/>
  <c r="BO90"/>
  <c r="GD89"/>
  <c r="DY89"/>
  <c r="FW89"/>
  <c r="CB89"/>
  <c r="FO89"/>
  <c r="Y89"/>
  <c r="X89"/>
  <c r="FP84"/>
  <c r="AE84"/>
  <c r="GD75"/>
  <c r="DY75"/>
  <c r="DZ75"/>
  <c r="FX74"/>
  <c r="CI74"/>
  <c r="FS72"/>
  <c r="AZ72"/>
  <c r="FS64"/>
  <c r="BA64"/>
  <c r="AZ64"/>
  <c r="GE62"/>
  <c r="EF62"/>
  <c r="FW62"/>
  <c r="CB62"/>
  <c r="FZ61"/>
  <c r="CX61"/>
  <c r="CW61"/>
  <c r="FZ58"/>
  <c r="CX58"/>
  <c r="FR56"/>
  <c r="GF52"/>
  <c r="GE37"/>
  <c r="FW37"/>
  <c r="CC37"/>
  <c r="CB37"/>
  <c r="EW72"/>
  <c r="AT72"/>
  <c r="Q99"/>
  <c r="Y70"/>
  <c r="Y62"/>
  <c r="Y54"/>
  <c r="AE93"/>
  <c r="AE65"/>
  <c r="AT81"/>
  <c r="AT73"/>
  <c r="AZ27"/>
  <c r="CJ74"/>
  <c r="CP79"/>
  <c r="DL80"/>
  <c r="EF50"/>
  <c r="EZ103"/>
  <c r="BO103"/>
  <c r="FX102"/>
  <c r="DZ100"/>
  <c r="DY100"/>
  <c r="FQ100"/>
  <c r="AL100"/>
  <c r="FY95"/>
  <c r="CQ95"/>
  <c r="FR95"/>
  <c r="AT95"/>
  <c r="GA90"/>
  <c r="GE86"/>
  <c r="GF85"/>
  <c r="FV83"/>
  <c r="BV83"/>
  <c r="BU83"/>
  <c r="GF81"/>
  <c r="FQ81"/>
  <c r="AM81"/>
  <c r="AL81"/>
  <c r="FO79"/>
  <c r="X79"/>
  <c r="FW77"/>
  <c r="CC77"/>
  <c r="CB77"/>
  <c r="FP77"/>
  <c r="AF77"/>
  <c r="GC67"/>
  <c r="FQ66"/>
  <c r="GC50"/>
  <c r="DS50"/>
  <c r="FO50"/>
  <c r="Y50"/>
  <c r="AR101"/>
  <c r="AS101"/>
  <c r="AR93"/>
  <c r="AS93"/>
  <c r="AR85"/>
  <c r="AT85"/>
  <c r="AS85"/>
  <c r="AS77"/>
  <c r="AR77"/>
  <c r="AR61"/>
  <c r="AS61"/>
  <c r="AR53"/>
  <c r="AS53"/>
  <c r="AR45"/>
  <c r="EW45"/>
  <c r="AS45"/>
  <c r="AR37"/>
  <c r="AS37"/>
  <c r="AR29"/>
  <c r="AS29"/>
  <c r="AR21"/>
  <c r="AS21"/>
  <c r="GF77"/>
  <c r="FN76"/>
  <c r="Q76"/>
  <c r="FN48"/>
  <c r="R48"/>
  <c r="DZ41"/>
  <c r="DY41"/>
  <c r="GD41"/>
  <c r="GC17"/>
  <c r="DR17"/>
  <c r="DS17"/>
  <c r="FY11"/>
  <c r="CQ11"/>
  <c r="CP11"/>
  <c r="GC9"/>
  <c r="DR9"/>
  <c r="DS9"/>
  <c r="AM69"/>
  <c r="GC92"/>
  <c r="DR92"/>
  <c r="EZ58"/>
  <c r="BO58"/>
  <c r="GE55"/>
  <c r="FQ55"/>
  <c r="FW50"/>
  <c r="ES27"/>
  <c r="R27"/>
  <c r="ET94"/>
  <c r="Y94"/>
  <c r="EU89"/>
  <c r="AF89"/>
  <c r="EU25"/>
  <c r="AF25"/>
  <c r="Q91"/>
  <c r="BH102"/>
  <c r="Y78"/>
  <c r="AE81"/>
  <c r="AL54"/>
  <c r="CI59"/>
  <c r="K41"/>
  <c r="J41"/>
  <c r="ES91"/>
  <c r="FW69"/>
  <c r="CC69"/>
  <c r="CB69"/>
  <c r="FS58"/>
  <c r="AZ58"/>
  <c r="GB51"/>
  <c r="DK51"/>
  <c r="DL51"/>
  <c r="GB50"/>
  <c r="DK50"/>
  <c r="GC15"/>
  <c r="DR15"/>
  <c r="DS15"/>
  <c r="EV83"/>
  <c r="AM83"/>
  <c r="EV41"/>
  <c r="AM41"/>
  <c r="FE9"/>
  <c r="CX9"/>
  <c r="AR100"/>
  <c r="AS100"/>
  <c r="AR84"/>
  <c r="AS84"/>
  <c r="AR44"/>
  <c r="AS44"/>
  <c r="AR36"/>
  <c r="AS36"/>
  <c r="AR20"/>
  <c r="AT20"/>
  <c r="EW20"/>
  <c r="AS20"/>
  <c r="AS12"/>
  <c r="AL21"/>
  <c r="AZ52"/>
  <c r="CP53"/>
  <c r="CQ8"/>
  <c r="J5"/>
  <c r="K96"/>
  <c r="J96"/>
  <c r="K88"/>
  <c r="J88"/>
  <c r="K80"/>
  <c r="J80"/>
  <c r="K72"/>
  <c r="J72"/>
  <c r="K64"/>
  <c r="J64"/>
  <c r="K56"/>
  <c r="J56"/>
  <c r="K48"/>
  <c r="J48"/>
  <c r="K40"/>
  <c r="J40"/>
  <c r="K32"/>
  <c r="J32"/>
  <c r="K16"/>
  <c r="J16"/>
  <c r="R76"/>
  <c r="R19"/>
  <c r="DK48"/>
  <c r="EG6"/>
  <c r="GA91"/>
  <c r="DD91"/>
  <c r="DE91"/>
  <c r="GF87"/>
  <c r="EM87"/>
  <c r="FZ87"/>
  <c r="CX87"/>
  <c r="FX80"/>
  <c r="CI80"/>
  <c r="FT70"/>
  <c r="BO67"/>
  <c r="EZ67"/>
  <c r="GA65"/>
  <c r="DE65"/>
  <c r="FT59"/>
  <c r="BH59"/>
  <c r="GA55"/>
  <c r="DD55"/>
  <c r="DE55"/>
  <c r="GB54"/>
  <c r="FP53"/>
  <c r="AF53"/>
  <c r="GC52"/>
  <c r="DS52"/>
  <c r="DR52"/>
  <c r="FP52"/>
  <c r="FY19"/>
  <c r="CQ19"/>
  <c r="CP19"/>
  <c r="GD16"/>
  <c r="GD14"/>
  <c r="FZ13"/>
  <c r="FZ12"/>
  <c r="CX12"/>
  <c r="EW67"/>
  <c r="AT67"/>
  <c r="FE82"/>
  <c r="CX82"/>
  <c r="EG82"/>
  <c r="FJ82"/>
  <c r="FJ61"/>
  <c r="EG61"/>
  <c r="FI35"/>
  <c r="GA102"/>
  <c r="DE102"/>
  <c r="FW82"/>
  <c r="CC82"/>
  <c r="FZ77"/>
  <c r="CW77"/>
  <c r="FS69"/>
  <c r="BA69"/>
  <c r="AZ69"/>
  <c r="FV48"/>
  <c r="GA42"/>
  <c r="DD42"/>
  <c r="GD29"/>
  <c r="GB23"/>
  <c r="DK23"/>
  <c r="GE11"/>
  <c r="EF11"/>
  <c r="FZ102"/>
  <c r="CW102"/>
  <c r="FX93"/>
  <c r="CJ93"/>
  <c r="CI93"/>
  <c r="FV71"/>
  <c r="BU71"/>
  <c r="FP59"/>
  <c r="AE59"/>
  <c r="FW57"/>
  <c r="CB57"/>
  <c r="FW55"/>
  <c r="CC55"/>
  <c r="FV33"/>
  <c r="J8"/>
  <c r="R83"/>
  <c r="ES83"/>
  <c r="ES51"/>
  <c r="R51"/>
  <c r="ES35"/>
  <c r="R35"/>
  <c r="ET102"/>
  <c r="Y102"/>
  <c r="EU73"/>
  <c r="AF73"/>
  <c r="EU33"/>
  <c r="AF33"/>
  <c r="BG98"/>
  <c r="BV71"/>
  <c r="AE73"/>
  <c r="AZ99"/>
  <c r="R98"/>
  <c r="FX81"/>
  <c r="CI81"/>
  <c r="CJ81"/>
  <c r="FT51"/>
  <c r="BG51"/>
  <c r="FR24"/>
  <c r="AR68"/>
  <c r="EW68"/>
  <c r="AS68"/>
  <c r="Q79"/>
  <c r="Y96"/>
  <c r="Y27"/>
  <c r="AL53"/>
  <c r="AL37"/>
  <c r="AL29"/>
  <c r="AL13"/>
  <c r="X96"/>
  <c r="X78"/>
  <c r="X70"/>
  <c r="X62"/>
  <c r="X54"/>
  <c r="X46"/>
  <c r="X38"/>
  <c r="X30"/>
  <c r="X22"/>
  <c r="X14"/>
  <c r="X6"/>
  <c r="Y59"/>
  <c r="Y51"/>
  <c r="AE89"/>
  <c r="AF59"/>
  <c r="AL69"/>
  <c r="AL61"/>
  <c r="AM21"/>
  <c r="AM13"/>
  <c r="BU48"/>
  <c r="CB51"/>
  <c r="CJ70"/>
  <c r="DE61"/>
  <c r="GE92"/>
  <c r="EF92"/>
  <c r="EG92"/>
  <c r="FP92"/>
  <c r="AF92"/>
  <c r="AE92"/>
  <c r="FZ89"/>
  <c r="FS89"/>
  <c r="FX88"/>
  <c r="CJ88"/>
  <c r="CI88"/>
  <c r="FY87"/>
  <c r="FQ86"/>
  <c r="GD85"/>
  <c r="DY85"/>
  <c r="FV85"/>
  <c r="BV85"/>
  <c r="GD81"/>
  <c r="DY81"/>
  <c r="FO74"/>
  <c r="GF71"/>
  <c r="FY71"/>
  <c r="CQ71"/>
  <c r="FQ71"/>
  <c r="AL71"/>
  <c r="GA70"/>
  <c r="BV68"/>
  <c r="BU68"/>
  <c r="FV68"/>
  <c r="FP68"/>
  <c r="AF68"/>
  <c r="AE68"/>
  <c r="GA67"/>
  <c r="DD67"/>
  <c r="FT67"/>
  <c r="BH67"/>
  <c r="GF65"/>
  <c r="FZ65"/>
  <c r="CW65"/>
  <c r="FS65"/>
  <c r="AZ65"/>
  <c r="FT39"/>
  <c r="BG39"/>
  <c r="FY36"/>
  <c r="GA35"/>
  <c r="DD35"/>
  <c r="GA26"/>
  <c r="GE25"/>
  <c r="EF25"/>
  <c r="GD22"/>
  <c r="GC82"/>
  <c r="DS82"/>
  <c r="GF79"/>
  <c r="EM79"/>
  <c r="EN79"/>
  <c r="GA76"/>
  <c r="DD76"/>
  <c r="FP46"/>
  <c r="AF46"/>
  <c r="FS42"/>
  <c r="EZ25"/>
  <c r="BO25"/>
  <c r="FV23"/>
  <c r="BV23"/>
  <c r="GE93"/>
  <c r="EF93"/>
  <c r="FT80"/>
  <c r="BG80"/>
  <c r="FN58"/>
  <c r="FP57"/>
  <c r="AF57"/>
  <c r="FS49"/>
  <c r="BA49"/>
  <c r="AZ49"/>
  <c r="FW29"/>
  <c r="CC29"/>
  <c r="CB29"/>
  <c r="FY27"/>
  <c r="CQ27"/>
  <c r="CP27"/>
  <c r="EU97"/>
  <c r="AF97"/>
  <c r="EU65"/>
  <c r="AF65"/>
  <c r="EU17"/>
  <c r="AF17"/>
  <c r="Y38"/>
  <c r="Q98"/>
  <c r="Q80"/>
  <c r="EM35"/>
  <c r="Q84"/>
  <c r="R84"/>
  <c r="FN84"/>
  <c r="GC69"/>
  <c r="DR69"/>
  <c r="DS69"/>
  <c r="GD64"/>
  <c r="DY64"/>
  <c r="FY60"/>
  <c r="CQ60"/>
  <c r="FT50"/>
  <c r="BH50"/>
  <c r="FX16"/>
  <c r="CJ16"/>
  <c r="CI16"/>
  <c r="FY14"/>
  <c r="CP14"/>
  <c r="BU11"/>
  <c r="FJ5"/>
  <c r="EG5"/>
  <c r="EU36"/>
  <c r="AF36"/>
  <c r="AR92"/>
  <c r="AT92"/>
  <c r="AS92"/>
  <c r="AS76"/>
  <c r="AR76"/>
  <c r="AR52"/>
  <c r="AS52"/>
  <c r="AR28"/>
  <c r="EW28"/>
  <c r="AS28"/>
  <c r="AE5"/>
  <c r="X86"/>
  <c r="Y75"/>
  <c r="AE97"/>
  <c r="AL94"/>
  <c r="AL77"/>
  <c r="BG102"/>
  <c r="BH51"/>
  <c r="CI84"/>
  <c r="CJ100"/>
  <c r="CW58"/>
  <c r="K38"/>
  <c r="J38"/>
  <c r="DK92"/>
  <c r="DL50"/>
  <c r="DY63"/>
  <c r="FV101"/>
  <c r="BV101"/>
  <c r="BU101"/>
  <c r="FN100"/>
  <c r="Q100"/>
  <c r="GA99"/>
  <c r="DD99"/>
  <c r="GA98"/>
  <c r="FZ97"/>
  <c r="CW97"/>
  <c r="GE96"/>
  <c r="FX96"/>
  <c r="CJ96"/>
  <c r="CI96"/>
  <c r="FZ83"/>
  <c r="FR83"/>
  <c r="AT83"/>
  <c r="FP82"/>
  <c r="AE82"/>
  <c r="EZ82"/>
  <c r="BO82"/>
  <c r="GC81"/>
  <c r="GF75"/>
  <c r="GA74"/>
  <c r="FN74"/>
  <c r="R74"/>
  <c r="FX73"/>
  <c r="CI73"/>
  <c r="CJ73"/>
  <c r="GA40"/>
  <c r="GF39"/>
  <c r="FZ37"/>
  <c r="CW37"/>
  <c r="GD36"/>
  <c r="FZ34"/>
  <c r="CW34"/>
  <c r="FZ15"/>
  <c r="CX15"/>
  <c r="CW15"/>
  <c r="FW14"/>
  <c r="CI9"/>
  <c r="AZ6"/>
  <c r="EU70"/>
  <c r="AF70"/>
  <c r="GF102"/>
  <c r="EM102"/>
  <c r="GC84"/>
  <c r="DS84"/>
  <c r="GF78"/>
  <c r="GE73"/>
  <c r="FZ70"/>
  <c r="CX70"/>
  <c r="GD62"/>
  <c r="GE52"/>
  <c r="GF49"/>
  <c r="EN49"/>
  <c r="EM49"/>
  <c r="GB43"/>
  <c r="DK43"/>
  <c r="GC23"/>
  <c r="GD17"/>
  <c r="DY17"/>
  <c r="GC16"/>
  <c r="DR16"/>
  <c r="GA7"/>
  <c r="DD7"/>
  <c r="ES42"/>
  <c r="R42"/>
  <c r="FH56"/>
  <c r="DS56"/>
  <c r="GA103"/>
  <c r="DD103"/>
  <c r="GB94"/>
  <c r="DK94"/>
  <c r="DL94"/>
  <c r="GD90"/>
  <c r="GF89"/>
  <c r="GC83"/>
  <c r="GD78"/>
  <c r="DY78"/>
  <c r="FN75"/>
  <c r="R75"/>
  <c r="GC71"/>
  <c r="GE70"/>
  <c r="EF70"/>
  <c r="GC66"/>
  <c r="GF46"/>
  <c r="EM46"/>
  <c r="GA33"/>
  <c r="GD11"/>
  <c r="EN7"/>
  <c r="GF7"/>
  <c r="GD6"/>
  <c r="GC98"/>
  <c r="DS98"/>
  <c r="DR98"/>
  <c r="FN94"/>
  <c r="R94"/>
  <c r="GD88"/>
  <c r="DZ88"/>
  <c r="GB83"/>
  <c r="DK83"/>
  <c r="GD76"/>
  <c r="GB75"/>
  <c r="DK75"/>
  <c r="GE65"/>
  <c r="FZ62"/>
  <c r="FN61"/>
  <c r="R61"/>
  <c r="GC60"/>
  <c r="DR60"/>
  <c r="GC40"/>
  <c r="DR40"/>
  <c r="DS40"/>
  <c r="GC32"/>
  <c r="DR32"/>
  <c r="DS32"/>
  <c r="GE31"/>
  <c r="GD26"/>
  <c r="GC20"/>
  <c r="DS20"/>
  <c r="DR20"/>
  <c r="GC6"/>
  <c r="DS6"/>
  <c r="FM15"/>
  <c r="K15"/>
  <c r="J15"/>
  <c r="GA97"/>
  <c r="GC95"/>
  <c r="DS95"/>
  <c r="DS91"/>
  <c r="DR91"/>
  <c r="GE89"/>
  <c r="EF89"/>
  <c r="FZ79"/>
  <c r="GC76"/>
  <c r="GC72"/>
  <c r="DR72"/>
  <c r="R53"/>
  <c r="GB49"/>
  <c r="GE46"/>
  <c r="EF46"/>
  <c r="GB35"/>
  <c r="DK35"/>
  <c r="GD31"/>
  <c r="DY31"/>
  <c r="GE30"/>
  <c r="GE28"/>
  <c r="GB27"/>
  <c r="DK27"/>
  <c r="GE10"/>
  <c r="EN67"/>
  <c r="ES21"/>
  <c r="R21"/>
  <c r="DL102"/>
  <c r="EM76"/>
  <c r="GB102"/>
  <c r="GD30"/>
  <c r="DC5"/>
  <c r="GD54"/>
  <c r="EF91"/>
  <c r="GC44"/>
  <c r="GC28"/>
  <c r="DX5"/>
  <c r="GD101"/>
  <c r="FT92"/>
  <c r="BH92"/>
  <c r="BG99"/>
  <c r="FX101"/>
  <c r="FZ26"/>
  <c r="FT26"/>
  <c r="BG26"/>
  <c r="GD102"/>
  <c r="DY102"/>
  <c r="DZ102"/>
  <c r="FS34"/>
  <c r="AZ34"/>
  <c r="BA34"/>
  <c r="Y93"/>
  <c r="R71"/>
  <c r="FX83"/>
  <c r="CJ83"/>
  <c r="FZ78"/>
  <c r="CX78"/>
  <c r="GD74"/>
  <c r="DZ74"/>
  <c r="DY74"/>
  <c r="BG53"/>
  <c r="FY98"/>
  <c r="FW92"/>
  <c r="CC92"/>
  <c r="CB92"/>
  <c r="GD91"/>
  <c r="DY91"/>
  <c r="GF60"/>
  <c r="EM60"/>
  <c r="FX54"/>
  <c r="CI54"/>
  <c r="GF53"/>
  <c r="EM53"/>
  <c r="EN53"/>
  <c r="FU35"/>
  <c r="BO35"/>
  <c r="GD57"/>
  <c r="GF62"/>
  <c r="EM62"/>
  <c r="GF99"/>
  <c r="EM99"/>
  <c r="FV99"/>
  <c r="BU99"/>
  <c r="GC68"/>
  <c r="DR68"/>
  <c r="DS68"/>
  <c r="GD67"/>
  <c r="FZ49"/>
  <c r="CX49"/>
  <c r="CW49"/>
  <c r="BV45"/>
  <c r="BU45"/>
  <c r="DZ98"/>
  <c r="GD98"/>
  <c r="GD97"/>
  <c r="GC78"/>
  <c r="DR78"/>
  <c r="GF97"/>
  <c r="EM97"/>
  <c r="GE84"/>
  <c r="GF83"/>
  <c r="GC25"/>
  <c r="DR95"/>
  <c r="FK32"/>
  <c r="EN32"/>
  <c r="AM93"/>
  <c r="FJ56"/>
  <c r="EG56"/>
  <c r="DS86"/>
  <c r="FK61"/>
  <c r="EN61"/>
  <c r="FE27"/>
  <c r="CX27"/>
  <c r="R59"/>
  <c r="EN16"/>
  <c r="FK16"/>
  <c r="DZ92"/>
  <c r="CJ49"/>
  <c r="BA48"/>
  <c r="EX48"/>
  <c r="EG52"/>
  <c r="EN78"/>
  <c r="DE40"/>
  <c r="FJ12"/>
  <c r="EG12"/>
  <c r="DZ15"/>
  <c r="FI15"/>
  <c r="FF56"/>
  <c r="DE56"/>
  <c r="AM65"/>
  <c r="CQ78"/>
  <c r="FF16"/>
  <c r="DE16"/>
  <c r="BV55"/>
  <c r="EN57"/>
  <c r="CQ30"/>
  <c r="CC84"/>
  <c r="DL21"/>
  <c r="FB44"/>
  <c r="CC44"/>
  <c r="FH58"/>
  <c r="DL5"/>
  <c r="FG5"/>
  <c r="FB76"/>
  <c r="CC76"/>
  <c r="EU79"/>
  <c r="AF79"/>
  <c r="DL61"/>
  <c r="CC100"/>
  <c r="FJ41"/>
  <c r="EG41"/>
  <c r="DZ7"/>
  <c r="EX24"/>
  <c r="BA24"/>
  <c r="BH93"/>
  <c r="FA31"/>
  <c r="FA63"/>
  <c r="BV63"/>
  <c r="EN9"/>
  <c r="EU58"/>
  <c r="AF58"/>
  <c r="ET28"/>
  <c r="Y28"/>
  <c r="EU90"/>
  <c r="AF90"/>
  <c r="ES20"/>
  <c r="R20"/>
  <c r="EU23"/>
  <c r="AF23"/>
  <c r="AT103"/>
  <c r="EW103"/>
  <c r="EU87"/>
  <c r="ET52"/>
  <c r="EU47"/>
  <c r="AF47"/>
  <c r="AF39"/>
  <c r="R33"/>
  <c r="AT80"/>
  <c r="AF34"/>
  <c r="ES36"/>
  <c r="R65"/>
  <c r="EV85"/>
  <c r="AT56"/>
  <c r="EU15"/>
  <c r="AF15"/>
  <c r="AM34"/>
  <c r="AT48"/>
  <c r="EW48"/>
  <c r="EW92"/>
  <c r="EW29"/>
  <c r="AT29"/>
  <c r="EW61"/>
  <c r="AT61"/>
  <c r="EW93"/>
  <c r="AT93"/>
  <c r="AT28"/>
  <c r="EW101"/>
  <c r="AT101"/>
  <c r="FF5"/>
  <c r="DE5"/>
  <c r="EW53"/>
  <c r="AT53"/>
  <c r="EW85"/>
  <c r="ER1"/>
  <c r="G3"/>
  <c r="J11"/>
  <c r="CQ20"/>
  <c r="FD20"/>
  <c r="BT78"/>
  <c r="FA78"/>
  <c r="BU78"/>
  <c r="BT37"/>
  <c r="BU37"/>
  <c r="EW47"/>
  <c r="AT47"/>
  <c r="AR34"/>
  <c r="EW34"/>
  <c r="AS34"/>
  <c r="FB42"/>
  <c r="CC42"/>
  <c r="BT51"/>
  <c r="FA51"/>
  <c r="BV51"/>
  <c r="BU51"/>
  <c r="BT26"/>
  <c r="BV26"/>
  <c r="BU26"/>
  <c r="FF22"/>
  <c r="DE22"/>
  <c r="FF17"/>
  <c r="DE17"/>
  <c r="CW11"/>
  <c r="CV11"/>
  <c r="CA50"/>
  <c r="CB50"/>
  <c r="BT97"/>
  <c r="BU97"/>
  <c r="EZ70"/>
  <c r="BO70"/>
  <c r="ET22"/>
  <c r="Y22"/>
  <c r="AD86"/>
  <c r="AE86"/>
  <c r="AK89"/>
  <c r="AL89"/>
  <c r="EV82"/>
  <c r="AM82"/>
  <c r="AR70"/>
  <c r="AS70"/>
  <c r="AR54"/>
  <c r="AS54"/>
  <c r="AR13"/>
  <c r="AS13"/>
  <c r="FK30"/>
  <c r="EN30"/>
  <c r="DD71"/>
  <c r="DE71"/>
  <c r="FK100"/>
  <c r="EN100"/>
  <c r="FK84"/>
  <c r="EN84"/>
  <c r="EN77"/>
  <c r="FK77"/>
  <c r="EL39"/>
  <c r="FK39"/>
  <c r="EN39"/>
  <c r="EM39"/>
  <c r="EE20"/>
  <c r="EG20"/>
  <c r="EF20"/>
  <c r="EZ53"/>
  <c r="BO53"/>
  <c r="DL62"/>
  <c r="FG62"/>
  <c r="FC24"/>
  <c r="CJ24"/>
  <c r="W98"/>
  <c r="X98"/>
  <c r="AK33"/>
  <c r="EV33"/>
  <c r="AL33"/>
  <c r="AR25"/>
  <c r="AS25"/>
  <c r="EU26"/>
  <c r="FK12"/>
  <c r="EN12"/>
  <c r="EE83"/>
  <c r="EF83"/>
  <c r="EF71"/>
  <c r="EE71"/>
  <c r="FJ71"/>
  <c r="FC32"/>
  <c r="CJ32"/>
  <c r="ET86"/>
  <c r="Y86"/>
  <c r="AL26"/>
  <c r="AK26"/>
  <c r="CH42"/>
  <c r="CI42"/>
  <c r="CA59"/>
  <c r="FB59"/>
  <c r="CB59"/>
  <c r="X80"/>
  <c r="W80"/>
  <c r="Y80"/>
  <c r="AR60"/>
  <c r="AS60"/>
  <c r="CH29"/>
  <c r="CI29"/>
  <c r="EU55"/>
  <c r="AF55"/>
  <c r="ET60"/>
  <c r="Y60"/>
  <c r="EM36"/>
  <c r="EL36"/>
  <c r="EL17"/>
  <c r="EM17"/>
  <c r="FI64"/>
  <c r="DZ64"/>
  <c r="DZ49"/>
  <c r="FG35"/>
  <c r="DL35"/>
  <c r="DJ26"/>
  <c r="FG26"/>
  <c r="DK26"/>
  <c r="DD34"/>
  <c r="DC34"/>
  <c r="DE34"/>
  <c r="CI11"/>
  <c r="CC80"/>
  <c r="FB80"/>
  <c r="AD76"/>
  <c r="AE76"/>
  <c r="AK67"/>
  <c r="AL67"/>
  <c r="EZ60"/>
  <c r="BO60"/>
  <c r="EZ36"/>
  <c r="BO36"/>
  <c r="EV75"/>
  <c r="AM75"/>
  <c r="EV38"/>
  <c r="AM38"/>
  <c r="EX91"/>
  <c r="BA91"/>
  <c r="EX30"/>
  <c r="BA30"/>
  <c r="EF66"/>
  <c r="EE66"/>
  <c r="EG66"/>
  <c r="EN98"/>
  <c r="FK98"/>
  <c r="FK80"/>
  <c r="EN80"/>
  <c r="EN50"/>
  <c r="DY48"/>
  <c r="DX20"/>
  <c r="DY20"/>
  <c r="DR90"/>
  <c r="DQ90"/>
  <c r="DQ80"/>
  <c r="FH73"/>
  <c r="DS73"/>
  <c r="DQ47"/>
  <c r="DR47"/>
  <c r="DQ23"/>
  <c r="FH23"/>
  <c r="DR23"/>
  <c r="DJ74"/>
  <c r="DK74"/>
  <c r="FC20"/>
  <c r="CJ20"/>
  <c r="FF99"/>
  <c r="EG62"/>
  <c r="FJ62"/>
  <c r="ES93"/>
  <c r="R93"/>
  <c r="R82"/>
  <c r="Y77"/>
  <c r="ET77"/>
  <c r="DC97"/>
  <c r="DE97"/>
  <c r="DD97"/>
  <c r="FF93"/>
  <c r="DE93"/>
  <c r="DC77"/>
  <c r="DD77"/>
  <c r="FF70"/>
  <c r="DC26"/>
  <c r="DE26"/>
  <c r="DD26"/>
  <c r="FE101"/>
  <c r="CX101"/>
  <c r="CV96"/>
  <c r="CX96"/>
  <c r="CW96"/>
  <c r="FD99"/>
  <c r="CQ99"/>
  <c r="ES101"/>
  <c r="R101"/>
  <c r="ES62"/>
  <c r="R62"/>
  <c r="BA83"/>
  <c r="BV50"/>
  <c r="CC24"/>
  <c r="FB24"/>
  <c r="DL88"/>
  <c r="EL83"/>
  <c r="EM83"/>
  <c r="FK59"/>
  <c r="EL52"/>
  <c r="FK52"/>
  <c r="EM52"/>
  <c r="EL20"/>
  <c r="EN20"/>
  <c r="EM20"/>
  <c r="EE73"/>
  <c r="EF73"/>
  <c r="FG55"/>
  <c r="DL55"/>
  <c r="DK6"/>
  <c r="DJ6"/>
  <c r="FF86"/>
  <c r="DE86"/>
  <c r="FF81"/>
  <c r="DE81"/>
  <c r="FH66"/>
  <c r="FB47"/>
  <c r="CC47"/>
  <c r="DE82"/>
  <c r="FF82"/>
  <c r="DY84"/>
  <c r="DX84"/>
  <c r="DY68"/>
  <c r="DX68"/>
  <c r="DX34"/>
  <c r="DY34"/>
  <c r="DR27"/>
  <c r="DQ27"/>
  <c r="FH27"/>
  <c r="EL81"/>
  <c r="EN81"/>
  <c r="EM81"/>
  <c r="FJ29"/>
  <c r="EG29"/>
  <c r="DY67"/>
  <c r="DX67"/>
  <c r="FI67"/>
  <c r="DX45"/>
  <c r="DZ45"/>
  <c r="DY45"/>
  <c r="FH94"/>
  <c r="DS94"/>
  <c r="DQ77"/>
  <c r="DR77"/>
  <c r="DS61"/>
  <c r="FH61"/>
  <c r="FG59"/>
  <c r="DL59"/>
  <c r="EZ63"/>
  <c r="BO63"/>
  <c r="EU67"/>
  <c r="EL58"/>
  <c r="EE85"/>
  <c r="EF85"/>
  <c r="EE43"/>
  <c r="EF43"/>
  <c r="FH46"/>
  <c r="DS46"/>
  <c r="DQ33"/>
  <c r="FH33"/>
  <c r="DR33"/>
  <c r="FG99"/>
  <c r="DL99"/>
  <c r="DJ67"/>
  <c r="DK67"/>
  <c r="CJ21"/>
  <c r="FC21"/>
  <c r="EL23"/>
  <c r="FK23"/>
  <c r="EM23"/>
  <c r="EM5"/>
  <c r="EL5"/>
  <c r="EF34"/>
  <c r="DX82"/>
  <c r="DY82"/>
  <c r="FI72"/>
  <c r="DZ72"/>
  <c r="CV66"/>
  <c r="CX66"/>
  <c r="CW66"/>
  <c r="CQ81"/>
  <c r="FD76"/>
  <c r="CO37"/>
  <c r="CP37"/>
  <c r="FB94"/>
  <c r="CC94"/>
  <c r="ET69"/>
  <c r="Y69"/>
  <c r="EV102"/>
  <c r="AM102"/>
  <c r="BV34"/>
  <c r="EM28"/>
  <c r="EL28"/>
  <c r="FH7"/>
  <c r="DS7"/>
  <c r="DL83"/>
  <c r="DJ10"/>
  <c r="FG10"/>
  <c r="DK10"/>
  <c r="CV98"/>
  <c r="CW98"/>
  <c r="CO50"/>
  <c r="CQ50"/>
  <c r="CP50"/>
  <c r="FD45"/>
  <c r="CQ45"/>
  <c r="FK66"/>
  <c r="EN66"/>
  <c r="EN27"/>
  <c r="FK27"/>
  <c r="FG53"/>
  <c r="DL53"/>
  <c r="DJ33"/>
  <c r="DD52"/>
  <c r="DC52"/>
  <c r="FD16"/>
  <c r="CQ16"/>
  <c r="CH45"/>
  <c r="FC45"/>
  <c r="CI45"/>
  <c r="ES38"/>
  <c r="R38"/>
  <c r="DE92"/>
  <c r="FF92"/>
  <c r="EL56"/>
  <c r="EN56"/>
  <c r="FK56"/>
  <c r="EM56"/>
  <c r="EN21"/>
  <c r="FK21"/>
  <c r="DX38"/>
  <c r="DY38"/>
  <c r="DQ88"/>
  <c r="DR88"/>
  <c r="FH78"/>
  <c r="DS78"/>
  <c r="ES103"/>
  <c r="R103"/>
  <c r="ES55"/>
  <c r="EF53"/>
  <c r="EE26"/>
  <c r="EF26"/>
  <c r="DK73"/>
  <c r="DJ73"/>
  <c r="FG73"/>
  <c r="FG66"/>
  <c r="FG42"/>
  <c r="DL42"/>
  <c r="FF15"/>
  <c r="DE15"/>
  <c r="CW20"/>
  <c r="CH90"/>
  <c r="CJ90"/>
  <c r="CI90"/>
  <c r="BT100"/>
  <c r="FA100"/>
  <c r="BU100"/>
  <c r="FC67"/>
  <c r="FG63"/>
  <c r="DL63"/>
  <c r="EF75"/>
  <c r="EE75"/>
  <c r="EG13"/>
  <c r="DX61"/>
  <c r="DY61"/>
  <c r="DX16"/>
  <c r="DZ16"/>
  <c r="DY16"/>
  <c r="FG47"/>
  <c r="DL47"/>
  <c r="FG31"/>
  <c r="DL31"/>
  <c r="CO24"/>
  <c r="FC62"/>
  <c r="CJ62"/>
  <c r="CI18"/>
  <c r="CH18"/>
  <c r="DX9"/>
  <c r="FI9"/>
  <c r="DY9"/>
  <c r="CO67"/>
  <c r="CP67"/>
  <c r="EW54"/>
  <c r="AT54"/>
  <c r="FA37"/>
  <c r="BV37"/>
  <c r="CJ45"/>
  <c r="FK20"/>
  <c r="DL10"/>
  <c r="FI84"/>
  <c r="DZ84"/>
  <c r="DL26"/>
  <c r="FE66"/>
  <c r="DS33"/>
  <c r="FI45"/>
  <c r="FJ66"/>
  <c r="EU76"/>
  <c r="AF76"/>
  <c r="FF34"/>
  <c r="ET80"/>
  <c r="AT34"/>
  <c r="CC59"/>
  <c r="FA97"/>
  <c r="BV97"/>
  <c r="FI20"/>
  <c r="DZ20"/>
  <c r="FJ83"/>
  <c r="EG83"/>
  <c r="FE98"/>
  <c r="CX98"/>
  <c r="CQ37"/>
  <c r="FD37"/>
  <c r="EN52"/>
  <c r="FH90"/>
  <c r="DS90"/>
  <c r="DZ48"/>
  <c r="DS27"/>
  <c r="FJ73"/>
  <c r="EG73"/>
  <c r="EN23"/>
  <c r="FH77"/>
  <c r="DS77"/>
  <c r="FK81"/>
  <c r="DS23"/>
  <c r="EG71"/>
  <c r="EW13"/>
  <c r="AT13"/>
  <c r="FG33"/>
  <c r="DL33"/>
  <c r="FF97"/>
  <c r="FH47"/>
  <c r="DS47"/>
  <c r="ET98"/>
  <c r="Y98"/>
  <c r="FF26"/>
  <c r="FE11"/>
  <c r="CX11"/>
  <c r="EG75"/>
  <c r="FJ75"/>
  <c r="BV78"/>
  <c r="EE17"/>
  <c r="EF17"/>
  <c r="DE23"/>
  <c r="FF23"/>
  <c r="FF9"/>
  <c r="DE9"/>
  <c r="FE43"/>
  <c r="CX43"/>
  <c r="FE37"/>
  <c r="CX37"/>
  <c r="CO97"/>
  <c r="CP97"/>
  <c r="CO80"/>
  <c r="CP80"/>
  <c r="CO70"/>
  <c r="FD70"/>
  <c r="CP70"/>
  <c r="CO64"/>
  <c r="FD64"/>
  <c r="CP64"/>
  <c r="FD38"/>
  <c r="CQ38"/>
  <c r="W49"/>
  <c r="Y49"/>
  <c r="X49"/>
  <c r="AD14"/>
  <c r="EU14"/>
  <c r="AE14"/>
  <c r="AE8"/>
  <c r="AS7"/>
  <c r="DR59"/>
  <c r="FH41"/>
  <c r="DS41"/>
  <c r="FF33"/>
  <c r="DD33"/>
  <c r="FF28"/>
  <c r="DE28"/>
  <c r="FE80"/>
  <c r="CX80"/>
  <c r="FE74"/>
  <c r="CX74"/>
  <c r="FE56"/>
  <c r="CX56"/>
  <c r="CW43"/>
  <c r="FE26"/>
  <c r="CX26"/>
  <c r="FD79"/>
  <c r="CB10"/>
  <c r="FA91"/>
  <c r="BV91"/>
  <c r="FA81"/>
  <c r="BV81"/>
  <c r="BT25"/>
  <c r="BU25"/>
  <c r="BT21"/>
  <c r="FA21"/>
  <c r="BU21"/>
  <c r="BF79"/>
  <c r="BG79"/>
  <c r="EX96"/>
  <c r="BA96"/>
  <c r="EX90"/>
  <c r="BA90"/>
  <c r="AY80"/>
  <c r="AZ80"/>
  <c r="EX74"/>
  <c r="BA74"/>
  <c r="EX47"/>
  <c r="BA47"/>
  <c r="AY42"/>
  <c r="BA42"/>
  <c r="AZ42"/>
  <c r="AY19"/>
  <c r="EX19"/>
  <c r="AZ19"/>
  <c r="AZ7"/>
  <c r="ET21"/>
  <c r="Y21"/>
  <c r="W15"/>
  <c r="X15"/>
  <c r="X8"/>
  <c r="U3"/>
  <c r="AD66"/>
  <c r="EU66"/>
  <c r="AE66"/>
  <c r="AD52"/>
  <c r="EU52"/>
  <c r="AE52"/>
  <c r="EV20"/>
  <c r="AM20"/>
  <c r="AK15"/>
  <c r="AL15"/>
  <c r="AR97"/>
  <c r="AT97"/>
  <c r="AS97"/>
  <c r="EW90"/>
  <c r="AT90"/>
  <c r="AR69"/>
  <c r="AT69"/>
  <c r="AS69"/>
  <c r="AT40"/>
  <c r="EW40"/>
  <c r="EW14"/>
  <c r="AT14"/>
  <c r="AS6"/>
  <c r="BV100"/>
  <c r="FA26"/>
  <c r="CP38"/>
  <c r="CO28"/>
  <c r="CQ28"/>
  <c r="EG34"/>
  <c r="FC29"/>
  <c r="CJ29"/>
  <c r="DZ5"/>
  <c r="FI5"/>
  <c r="FF36"/>
  <c r="DE36"/>
  <c r="FH75"/>
  <c r="DS75"/>
  <c r="DC100"/>
  <c r="DD100"/>
  <c r="DC88"/>
  <c r="DE88"/>
  <c r="DC78"/>
  <c r="FF78"/>
  <c r="DD78"/>
  <c r="CA28"/>
  <c r="CB28"/>
  <c r="BM74"/>
  <c r="BN74"/>
  <c r="EZ49"/>
  <c r="BO49"/>
  <c r="BM33"/>
  <c r="BN33"/>
  <c r="BF103"/>
  <c r="BG103"/>
  <c r="EY77"/>
  <c r="BH77"/>
  <c r="P56"/>
  <c r="Q56"/>
  <c r="ES34"/>
  <c r="R34"/>
  <c r="ES30"/>
  <c r="R30"/>
  <c r="FI16"/>
  <c r="FC90"/>
  <c r="DY8"/>
  <c r="DQ67"/>
  <c r="DR67"/>
  <c r="FF84"/>
  <c r="DE84"/>
  <c r="CJ94"/>
  <c r="FC94"/>
  <c r="FB40"/>
  <c r="CC40"/>
  <c r="BT70"/>
  <c r="FA70"/>
  <c r="BU70"/>
  <c r="BM44"/>
  <c r="BO44"/>
  <c r="EZ44"/>
  <c r="BN44"/>
  <c r="BN10"/>
  <c r="EY42"/>
  <c r="AY63"/>
  <c r="AZ63"/>
  <c r="EU1"/>
  <c r="EG33"/>
  <c r="FJ33"/>
  <c r="BO31"/>
  <c r="EZ31"/>
  <c r="EL64"/>
  <c r="FK64"/>
  <c r="EM64"/>
  <c r="EN45"/>
  <c r="FK45"/>
  <c r="DJ69"/>
  <c r="DK69"/>
  <c r="DJ54"/>
  <c r="DK54"/>
  <c r="DJ12"/>
  <c r="FG12"/>
  <c r="DK12"/>
  <c r="DC94"/>
  <c r="DD94"/>
  <c r="ET71"/>
  <c r="Y71"/>
  <c r="EZ24"/>
  <c r="BO24"/>
  <c r="EX35"/>
  <c r="BA35"/>
  <c r="FH76"/>
  <c r="DS76"/>
  <c r="AF64"/>
  <c r="EU64"/>
  <c r="Y23"/>
  <c r="ET23"/>
  <c r="DS42"/>
  <c r="FH42"/>
  <c r="EZ93"/>
  <c r="BO93"/>
  <c r="EZ59"/>
  <c r="BO59"/>
  <c r="FF80"/>
  <c r="EW21"/>
  <c r="AT21"/>
  <c r="ES17"/>
  <c r="R17"/>
  <c r="DY55"/>
  <c r="DX55"/>
  <c r="DX19"/>
  <c r="DZ19"/>
  <c r="DY19"/>
  <c r="DQ54"/>
  <c r="FH54"/>
  <c r="DR54"/>
  <c r="EN73"/>
  <c r="FK73"/>
  <c r="EY85"/>
  <c r="BH85"/>
  <c r="FA15"/>
  <c r="BV15"/>
  <c r="FK92"/>
  <c r="EN92"/>
  <c r="EE60"/>
  <c r="EF60"/>
  <c r="DY71"/>
  <c r="DQ25"/>
  <c r="FH25"/>
  <c r="DR25"/>
  <c r="FH11"/>
  <c r="DS11"/>
  <c r="DJ97"/>
  <c r="DL97"/>
  <c r="DK97"/>
  <c r="DJ86"/>
  <c r="FG86"/>
  <c r="DK86"/>
  <c r="DJ79"/>
  <c r="FG79"/>
  <c r="DK79"/>
  <c r="FG22"/>
  <c r="DL22"/>
  <c r="FG11"/>
  <c r="DL11"/>
  <c r="EW100"/>
  <c r="AT100"/>
  <c r="EV74"/>
  <c r="AM74"/>
  <c r="AM18"/>
  <c r="EV18"/>
  <c r="EY89"/>
  <c r="BH89"/>
  <c r="EE80"/>
  <c r="EF80"/>
  <c r="EE65"/>
  <c r="EG65"/>
  <c r="EF65"/>
  <c r="DZ80"/>
  <c r="FI80"/>
  <c r="FI76"/>
  <c r="DZ76"/>
  <c r="EW96"/>
  <c r="AT96"/>
  <c r="EZ38"/>
  <c r="BO38"/>
  <c r="EZ37"/>
  <c r="BO37"/>
  <c r="EL22"/>
  <c r="EM22"/>
  <c r="EL8"/>
  <c r="EN8"/>
  <c r="EM8"/>
  <c r="DQ85"/>
  <c r="DS85"/>
  <c r="DR85"/>
  <c r="DK65"/>
  <c r="DJ65"/>
  <c r="FG65"/>
  <c r="DJ7"/>
  <c r="DL7"/>
  <c r="DK7"/>
  <c r="DC89"/>
  <c r="DE89"/>
  <c r="DD89"/>
  <c r="DC38"/>
  <c r="DD38"/>
  <c r="FB19"/>
  <c r="CC19"/>
  <c r="CA14"/>
  <c r="CC14"/>
  <c r="CB14"/>
  <c r="CB9"/>
  <c r="BT103"/>
  <c r="BU103"/>
  <c r="BT96"/>
  <c r="FA96"/>
  <c r="BU96"/>
  <c r="BF72"/>
  <c r="BH72"/>
  <c r="BG72"/>
  <c r="BF31"/>
  <c r="BG31"/>
  <c r="EY17"/>
  <c r="BH17"/>
  <c r="EX58"/>
  <c r="BA58"/>
  <c r="W85"/>
  <c r="ET85"/>
  <c r="X85"/>
  <c r="AD100"/>
  <c r="EU100"/>
  <c r="AE100"/>
  <c r="AF94"/>
  <c r="EU94"/>
  <c r="EV80"/>
  <c r="AM80"/>
  <c r="AK62"/>
  <c r="EV62"/>
  <c r="AL62"/>
  <c r="AK44"/>
  <c r="AL44"/>
  <c r="AK39"/>
  <c r="AL39"/>
  <c r="EV24"/>
  <c r="AM24"/>
  <c r="EW33"/>
  <c r="AT33"/>
  <c r="AR26"/>
  <c r="AS26"/>
  <c r="EW19"/>
  <c r="AT19"/>
  <c r="EN55"/>
  <c r="R87"/>
  <c r="ES87"/>
  <c r="ES46"/>
  <c r="R46"/>
  <c r="EV46"/>
  <c r="AM46"/>
  <c r="EL63"/>
  <c r="FK63"/>
  <c r="EM63"/>
  <c r="EF8"/>
  <c r="EE8"/>
  <c r="EG8"/>
  <c r="DX94"/>
  <c r="DY94"/>
  <c r="DY32"/>
  <c r="DX32"/>
  <c r="FI32"/>
  <c r="DQ35"/>
  <c r="FH35"/>
  <c r="DR35"/>
  <c r="FH24"/>
  <c r="DS24"/>
  <c r="DQ10"/>
  <c r="DR10"/>
  <c r="DJ28"/>
  <c r="DK28"/>
  <c r="AT45"/>
  <c r="ES64"/>
  <c r="R64"/>
  <c r="EG46"/>
  <c r="FJ46"/>
  <c r="EF44"/>
  <c r="EE44"/>
  <c r="EG44"/>
  <c r="EF38"/>
  <c r="EE38"/>
  <c r="FJ11"/>
  <c r="EG11"/>
  <c r="CW93"/>
  <c r="CV93"/>
  <c r="FE93"/>
  <c r="FE88"/>
  <c r="CX88"/>
  <c r="FD13"/>
  <c r="CQ13"/>
  <c r="CH102"/>
  <c r="FC102"/>
  <c r="CI102"/>
  <c r="EX14"/>
  <c r="BA14"/>
  <c r="DX56"/>
  <c r="DZ56"/>
  <c r="DY56"/>
  <c r="DQ102"/>
  <c r="FH102"/>
  <c r="DS102"/>
  <c r="DR102"/>
  <c r="DQ96"/>
  <c r="DS96"/>
  <c r="FH96"/>
  <c r="DR96"/>
  <c r="DQ14"/>
  <c r="DR14"/>
  <c r="CV103"/>
  <c r="FE103"/>
  <c r="CW103"/>
  <c r="FE48"/>
  <c r="CX48"/>
  <c r="CV5"/>
  <c r="CX5"/>
  <c r="CW5"/>
  <c r="FD98"/>
  <c r="CQ98"/>
  <c r="FD75"/>
  <c r="CQ75"/>
  <c r="CO18"/>
  <c r="CP18"/>
  <c r="CQ54"/>
  <c r="EZ69"/>
  <c r="BO69"/>
  <c r="EV79"/>
  <c r="AM79"/>
  <c r="EW89"/>
  <c r="AT89"/>
  <c r="FF11"/>
  <c r="DE11"/>
  <c r="EL72"/>
  <c r="FK72"/>
  <c r="EM72"/>
  <c r="DX26"/>
  <c r="DZ26"/>
  <c r="DY26"/>
  <c r="CV73"/>
  <c r="FE73"/>
  <c r="CW73"/>
  <c r="CV21"/>
  <c r="CW21"/>
  <c r="CW10"/>
  <c r="FC15"/>
  <c r="CJ15"/>
  <c r="CC23"/>
  <c r="FB23"/>
  <c r="FF51"/>
  <c r="DE51"/>
  <c r="EL96"/>
  <c r="FK96"/>
  <c r="EE95"/>
  <c r="EF95"/>
  <c r="EE19"/>
  <c r="FJ19"/>
  <c r="EF19"/>
  <c r="DL41"/>
  <c r="DJ20"/>
  <c r="FG20"/>
  <c r="DK20"/>
  <c r="CH77"/>
  <c r="FC77"/>
  <c r="EZ72"/>
  <c r="EU40"/>
  <c r="AF40"/>
  <c r="EV91"/>
  <c r="FB103"/>
  <c r="CC103"/>
  <c r="EE14"/>
  <c r="EF14"/>
  <c r="DS21"/>
  <c r="FH21"/>
  <c r="DC24"/>
  <c r="DD24"/>
  <c r="CX65"/>
  <c r="FE65"/>
  <c r="CH58"/>
  <c r="CJ58"/>
  <c r="CI58"/>
  <c r="FC47"/>
  <c r="CJ47"/>
  <c r="CB49"/>
  <c r="FB21"/>
  <c r="CC21"/>
  <c r="ET88"/>
  <c r="Y88"/>
  <c r="EU91"/>
  <c r="AF91"/>
  <c r="EM90"/>
  <c r="EL90"/>
  <c r="FK90"/>
  <c r="EF99"/>
  <c r="EE99"/>
  <c r="FJ99"/>
  <c r="EE45"/>
  <c r="EF45"/>
  <c r="DX10"/>
  <c r="FI10"/>
  <c r="DY10"/>
  <c r="FH43"/>
  <c r="DS43"/>
  <c r="DL91"/>
  <c r="FG75"/>
  <c r="DL75"/>
  <c r="DC39"/>
  <c r="FF39"/>
  <c r="DD39"/>
  <c r="CO9"/>
  <c r="CP9"/>
  <c r="CH76"/>
  <c r="CI76"/>
  <c r="DX60"/>
  <c r="DY60"/>
  <c r="DS37"/>
  <c r="DQ29"/>
  <c r="DS29"/>
  <c r="DJ84"/>
  <c r="FG84"/>
  <c r="DK84"/>
  <c r="DJ19"/>
  <c r="DJ15"/>
  <c r="DL15"/>
  <c r="DD75"/>
  <c r="DC75"/>
  <c r="DE75"/>
  <c r="FE34"/>
  <c r="CX34"/>
  <c r="EM47"/>
  <c r="EL47"/>
  <c r="EL40"/>
  <c r="EM40"/>
  <c r="DX70"/>
  <c r="DZ70"/>
  <c r="DY70"/>
  <c r="DX54"/>
  <c r="DY6"/>
  <c r="DX6"/>
  <c r="DJ25"/>
  <c r="DL25"/>
  <c r="DK25"/>
  <c r="DC74"/>
  <c r="FF74"/>
  <c r="DD74"/>
  <c r="CV14"/>
  <c r="CW14"/>
  <c r="CW54"/>
  <c r="CV40"/>
  <c r="FE40"/>
  <c r="CW40"/>
  <c r="EG54"/>
  <c r="FJ54"/>
  <c r="EF39"/>
  <c r="EE39"/>
  <c r="EG39"/>
  <c r="DJ82"/>
  <c r="DK82"/>
  <c r="CX32"/>
  <c r="AS47"/>
  <c r="R37"/>
  <c r="ES37"/>
  <c r="FI19"/>
  <c r="ES56"/>
  <c r="R56"/>
  <c r="ET49"/>
  <c r="FD80"/>
  <c r="CQ80"/>
  <c r="EN90"/>
  <c r="FI26"/>
  <c r="CX103"/>
  <c r="FI71"/>
  <c r="EY79"/>
  <c r="BH79"/>
  <c r="FJ17"/>
  <c r="EG17"/>
  <c r="BV96"/>
  <c r="FG7"/>
  <c r="DL86"/>
  <c r="DS54"/>
  <c r="DE78"/>
  <c r="BA19"/>
  <c r="DS59"/>
  <c r="FD97"/>
  <c r="CQ97"/>
  <c r="FG15"/>
  <c r="EZ33"/>
  <c r="BO33"/>
  <c r="EV15"/>
  <c r="AM15"/>
  <c r="FA25"/>
  <c r="BV25"/>
  <c r="DL84"/>
  <c r="CX10"/>
  <c r="FE10"/>
  <c r="DL65"/>
  <c r="FF88"/>
  <c r="FE54"/>
  <c r="CX54"/>
  <c r="DZ10"/>
  <c r="EG14"/>
  <c r="FJ14"/>
  <c r="FJ44"/>
  <c r="FI94"/>
  <c r="DZ94"/>
  <c r="FK8"/>
  <c r="FG97"/>
  <c r="FJ8"/>
  <c r="FG69"/>
  <c r="DL69"/>
  <c r="FC76"/>
  <c r="CJ76"/>
  <c r="EY72"/>
  <c r="DE74"/>
  <c r="EN64"/>
  <c r="FJ65"/>
  <c r="EW97"/>
  <c r="EX42"/>
  <c r="FJ39"/>
  <c r="DZ6"/>
  <c r="FI6"/>
  <c r="FF75"/>
  <c r="FJ45"/>
  <c r="EG45"/>
  <c r="FF24"/>
  <c r="DE24"/>
  <c r="FG28"/>
  <c r="DL28"/>
  <c r="EW26"/>
  <c r="AT26"/>
  <c r="EV44"/>
  <c r="AM44"/>
  <c r="AF100"/>
  <c r="FH85"/>
  <c r="EG60"/>
  <c r="FJ60"/>
  <c r="FF94"/>
  <c r="DE94"/>
  <c r="BH103"/>
  <c r="EY103"/>
  <c r="FB28"/>
  <c r="CC28"/>
  <c r="DE100"/>
  <c r="FF100"/>
  <c r="AF66"/>
  <c r="BV21"/>
  <c r="DE33"/>
  <c r="FC58"/>
  <c r="DS35"/>
  <c r="EW69"/>
  <c r="FI70"/>
  <c r="CJ102"/>
  <c r="ET15"/>
  <c r="Y15"/>
  <c r="DE39"/>
  <c r="DE38"/>
  <c r="FF38"/>
  <c r="AF52"/>
  <c r="CQ64"/>
  <c r="FG25"/>
  <c r="EG99"/>
  <c r="CX73"/>
  <c r="BV70"/>
  <c r="FH67"/>
  <c r="DS67"/>
  <c r="FD28"/>
  <c r="ET1"/>
  <c r="V102" i="3"/>
  <c r="L104"/>
  <c r="L102"/>
  <c r="AJ102"/>
  <c r="F102"/>
  <c r="H104"/>
  <c r="AB102"/>
  <c r="P104"/>
  <c r="R104"/>
  <c r="N102"/>
  <c r="AH102"/>
  <c r="AP104"/>
  <c r="Z102"/>
  <c r="GH6" i="1"/>
  <c r="D102" i="3"/>
  <c r="J102"/>
  <c r="P102"/>
  <c r="AF102"/>
  <c r="X102"/>
  <c r="AP102"/>
  <c r="R102"/>
  <c r="Z104"/>
  <c r="G107" i="1"/>
  <c r="T102" i="3"/>
  <c r="J104"/>
  <c r="AJ104"/>
  <c r="G106" i="1"/>
  <c r="T104" i="3"/>
  <c r="X104"/>
  <c r="GH5" i="1"/>
  <c r="AL104" i="3"/>
  <c r="V104"/>
  <c r="F104"/>
  <c r="AN104"/>
  <c r="AH104"/>
  <c r="GH70" i="1"/>
  <c r="H102" i="3"/>
  <c r="AF104"/>
  <c r="AN102"/>
  <c r="D104"/>
  <c r="AD102"/>
  <c r="AL102"/>
  <c r="AD104"/>
  <c r="N104"/>
  <c r="AB104"/>
  <c r="GG13" i="1"/>
  <c r="GG35"/>
  <c r="HB79"/>
  <c r="HC79"/>
  <c r="E79"/>
  <c r="HB70"/>
  <c r="HC70"/>
  <c r="E70"/>
  <c r="EO80"/>
  <c r="EP80"/>
  <c r="EH5"/>
  <c r="EI5"/>
  <c r="FL25"/>
  <c r="EQ8"/>
  <c r="EQ35"/>
  <c r="HB47"/>
  <c r="HC47"/>
  <c r="E47"/>
  <c r="HB86"/>
  <c r="HC86"/>
  <c r="E86"/>
  <c r="EA87"/>
  <c r="EB87"/>
  <c r="DT48"/>
  <c r="DU48"/>
  <c r="GG9"/>
  <c r="HB44"/>
  <c r="HC44"/>
  <c r="E44"/>
  <c r="HB19"/>
  <c r="HC19"/>
  <c r="E19"/>
  <c r="EO9"/>
  <c r="EP9"/>
  <c r="FL21"/>
  <c r="EQ7"/>
  <c r="FL7"/>
  <c r="GG7"/>
  <c r="HB7"/>
  <c r="HB27"/>
  <c r="HC27"/>
  <c r="E27"/>
  <c r="L63"/>
  <c r="M63"/>
  <c r="HB17"/>
  <c r="HC17"/>
  <c r="HB64"/>
  <c r="D64"/>
  <c r="EH14"/>
  <c r="EI14"/>
  <c r="DT73"/>
  <c r="DU73"/>
  <c r="BW96"/>
  <c r="BX96"/>
  <c r="S25"/>
  <c r="T25"/>
  <c r="FL35"/>
  <c r="HB98"/>
  <c r="HC98"/>
  <c r="E98"/>
  <c r="EQ5"/>
  <c r="FL5"/>
  <c r="GG5"/>
  <c r="HB5"/>
  <c r="GG1"/>
  <c r="HD5"/>
  <c r="F5"/>
  <c r="GG36"/>
  <c r="BW56"/>
  <c r="BX56"/>
  <c r="AU25"/>
  <c r="AV25"/>
  <c r="GK5"/>
  <c r="AG5"/>
  <c r="AH1"/>
  <c r="GK6"/>
  <c r="AG6"/>
  <c r="GK7"/>
  <c r="AG7"/>
  <c r="GK8"/>
  <c r="AG8"/>
  <c r="GK9"/>
  <c r="AG9"/>
  <c r="GK10"/>
  <c r="AG10"/>
  <c r="GK11"/>
  <c r="AG11"/>
  <c r="GK12"/>
  <c r="AG12"/>
  <c r="AH5"/>
  <c r="CR89"/>
  <c r="CS89"/>
  <c r="GG28"/>
  <c r="HB78"/>
  <c r="HC78"/>
  <c r="E78"/>
  <c r="CR88"/>
  <c r="CS88"/>
  <c r="HB43"/>
  <c r="HC43"/>
  <c r="E43"/>
  <c r="HB16"/>
  <c r="HC16"/>
  <c r="E16"/>
  <c r="EO39"/>
  <c r="EP39"/>
  <c r="Z56"/>
  <c r="AA56"/>
  <c r="DF15"/>
  <c r="DG15"/>
  <c r="EQ34"/>
  <c r="DT80"/>
  <c r="DU80"/>
  <c r="GR5"/>
  <c r="CD5"/>
  <c r="CE1"/>
  <c r="GR6"/>
  <c r="CD6"/>
  <c r="GR7"/>
  <c r="CD7"/>
  <c r="GR8"/>
  <c r="CD8"/>
  <c r="GR9"/>
  <c r="CD9"/>
  <c r="GR10"/>
  <c r="CD10"/>
  <c r="GR11"/>
  <c r="CD11"/>
  <c r="GR12"/>
  <c r="CD12"/>
  <c r="CE5"/>
  <c r="FL33"/>
  <c r="L65"/>
  <c r="M65"/>
  <c r="EQ12"/>
  <c r="FL12"/>
  <c r="GG12"/>
  <c r="HB12"/>
  <c r="HC1"/>
  <c r="EQ6"/>
  <c r="FL6"/>
  <c r="GG6"/>
  <c r="HB6"/>
  <c r="FL8"/>
  <c r="GG8"/>
  <c r="HB8"/>
  <c r="EQ9"/>
  <c r="FL9"/>
  <c r="HB9"/>
  <c r="EQ10"/>
  <c r="FL10"/>
  <c r="GG10"/>
  <c r="HB10"/>
  <c r="EQ11"/>
  <c r="FL11"/>
  <c r="GG11"/>
  <c r="HB11"/>
  <c r="HC12"/>
  <c r="E12"/>
  <c r="EO72"/>
  <c r="EP72"/>
  <c r="HC9"/>
  <c r="E17"/>
  <c r="HB31"/>
  <c r="HC31"/>
  <c r="E31"/>
  <c r="HB54"/>
  <c r="HC54"/>
  <c r="E54"/>
  <c r="EA63"/>
  <c r="EB63"/>
  <c r="DM23"/>
  <c r="DN23"/>
  <c r="L89"/>
  <c r="M89"/>
  <c r="CY9"/>
  <c r="CZ9"/>
  <c r="EQ13"/>
  <c r="HB90"/>
  <c r="HC90"/>
  <c r="E90"/>
  <c r="EO17"/>
  <c r="EP17"/>
  <c r="EQ30"/>
  <c r="HC62"/>
  <c r="E62"/>
  <c r="HB95"/>
  <c r="HC95"/>
  <c r="E95"/>
  <c r="EA23"/>
  <c r="EB23"/>
  <c r="EO81"/>
  <c r="EP81"/>
  <c r="CR79"/>
  <c r="CS79"/>
  <c r="EQ36"/>
  <c r="HB100"/>
  <c r="HC100"/>
  <c r="E100"/>
  <c r="L88"/>
  <c r="M88"/>
  <c r="EH23"/>
  <c r="EI23"/>
  <c r="HB48"/>
  <c r="HC48"/>
  <c r="E48"/>
  <c r="EQ32"/>
  <c r="EA39"/>
  <c r="EB39"/>
  <c r="EH55"/>
  <c r="EI55"/>
  <c r="GG37"/>
  <c r="HB42"/>
  <c r="HC42"/>
  <c r="E42"/>
  <c r="AU55"/>
  <c r="AV55"/>
  <c r="BP39"/>
  <c r="BQ39"/>
  <c r="GL7"/>
  <c r="AN7"/>
  <c r="AO1"/>
  <c r="GL5"/>
  <c r="AN5"/>
  <c r="GL6"/>
  <c r="AN6"/>
  <c r="GL8"/>
  <c r="AN8"/>
  <c r="GL9"/>
  <c r="AN9"/>
  <c r="GL10"/>
  <c r="AN10"/>
  <c r="GL11"/>
  <c r="AN11"/>
  <c r="GL12"/>
  <c r="AN12"/>
  <c r="AO7"/>
  <c r="EO64"/>
  <c r="EP64"/>
  <c r="GG68"/>
  <c r="HB61"/>
  <c r="HC61"/>
  <c r="E61"/>
  <c r="EH17"/>
  <c r="EI17"/>
  <c r="L80"/>
  <c r="M80"/>
  <c r="CY46"/>
  <c r="CZ46"/>
  <c r="EO88"/>
  <c r="EP88"/>
  <c r="AU39"/>
  <c r="AV39"/>
  <c r="GG71"/>
  <c r="DM65"/>
  <c r="DN65"/>
  <c r="EQ51"/>
  <c r="HB25"/>
  <c r="HC25"/>
  <c r="E25"/>
  <c r="HB46"/>
  <c r="HC46"/>
  <c r="E46"/>
  <c r="FL14"/>
  <c r="HB99"/>
  <c r="HC99"/>
  <c r="E99"/>
  <c r="L81"/>
  <c r="M81"/>
  <c r="GG20"/>
  <c r="HB103"/>
  <c r="HC103"/>
  <c r="E103"/>
  <c r="CR7"/>
  <c r="CS7"/>
  <c r="HB15"/>
  <c r="HD15"/>
  <c r="GG15"/>
  <c r="E9"/>
  <c r="DM5"/>
  <c r="DN5"/>
  <c r="CK95"/>
  <c r="CL95"/>
  <c r="CY47"/>
  <c r="CZ47"/>
  <c r="AU79"/>
  <c r="AV79"/>
  <c r="HB74"/>
  <c r="HC74"/>
  <c r="E74"/>
  <c r="DF57"/>
  <c r="DG57"/>
  <c r="L57"/>
  <c r="M57"/>
  <c r="BI49"/>
  <c r="BJ49"/>
  <c r="S49"/>
  <c r="T49"/>
  <c r="BB56"/>
  <c r="BC56"/>
  <c r="S73"/>
  <c r="T73"/>
  <c r="BI86"/>
  <c r="BJ86"/>
  <c r="AN47"/>
  <c r="AO47"/>
  <c r="BP56"/>
  <c r="BQ56"/>
  <c r="EQ1"/>
  <c r="EO56"/>
  <c r="EP56"/>
  <c r="EA33"/>
  <c r="EB33"/>
  <c r="EA15"/>
  <c r="EB15"/>
  <c r="BP41"/>
  <c r="BQ41"/>
  <c r="S75"/>
  <c r="T75"/>
  <c r="CD41"/>
  <c r="CE41"/>
  <c r="GG99"/>
  <c r="DM56"/>
  <c r="DN56"/>
  <c r="HB80"/>
  <c r="HC80"/>
  <c r="E80"/>
  <c r="FL16"/>
  <c r="EQ16"/>
  <c r="HB63"/>
  <c r="HC63"/>
  <c r="HC7"/>
  <c r="E7"/>
  <c r="EH64"/>
  <c r="EI64"/>
  <c r="HB53"/>
  <c r="HC53"/>
  <c r="E53"/>
  <c r="HB33"/>
  <c r="HD33"/>
  <c r="F33"/>
  <c r="HB32"/>
  <c r="HC32"/>
  <c r="E32"/>
  <c r="EO31"/>
  <c r="EP31"/>
  <c r="EO63"/>
  <c r="EP63"/>
  <c r="HB21"/>
  <c r="HC21"/>
  <c r="E21"/>
  <c r="HB20"/>
  <c r="HC20"/>
  <c r="E20"/>
  <c r="HB56"/>
  <c r="L5"/>
  <c r="M1"/>
  <c r="L6"/>
  <c r="GH7"/>
  <c r="L7"/>
  <c r="GH8"/>
  <c r="L8"/>
  <c r="GH9"/>
  <c r="L9"/>
  <c r="GH10"/>
  <c r="L10"/>
  <c r="GH11"/>
  <c r="L11"/>
  <c r="GH12"/>
  <c r="L12"/>
  <c r="M5"/>
  <c r="GG18"/>
  <c r="HB97"/>
  <c r="HC97"/>
  <c r="E97"/>
  <c r="FL28"/>
  <c r="BI33"/>
  <c r="BJ33"/>
  <c r="CR39"/>
  <c r="CS39"/>
  <c r="AG80"/>
  <c r="AH80"/>
  <c r="HB13"/>
  <c r="HC13"/>
  <c r="E13"/>
  <c r="EH88"/>
  <c r="EI88"/>
  <c r="CK71"/>
  <c r="CL71"/>
  <c r="HB37"/>
  <c r="HC37"/>
  <c r="E37"/>
  <c r="S97"/>
  <c r="T97"/>
  <c r="HB45"/>
  <c r="HC45"/>
  <c r="E45"/>
  <c r="L15"/>
  <c r="M15"/>
  <c r="DF23"/>
  <c r="DG23"/>
  <c r="DT64"/>
  <c r="DU64"/>
  <c r="EA97"/>
  <c r="EB97"/>
  <c r="EA79"/>
  <c r="EB79"/>
  <c r="FL17"/>
  <c r="GG33"/>
  <c r="HB87"/>
  <c r="HC87"/>
  <c r="E87"/>
  <c r="CY25"/>
  <c r="CZ25"/>
  <c r="FL18"/>
  <c r="HB26"/>
  <c r="HC26"/>
  <c r="E26"/>
  <c r="HB58"/>
  <c r="HC58"/>
  <c r="E58"/>
  <c r="HB38"/>
  <c r="HC38"/>
  <c r="E38"/>
  <c r="DM96"/>
  <c r="DN96"/>
  <c r="EQ18"/>
  <c r="D80"/>
  <c r="DT97"/>
  <c r="DU97"/>
  <c r="EQ31"/>
  <c r="HB22"/>
  <c r="HC22"/>
  <c r="E22"/>
  <c r="GG34"/>
  <c r="HB88"/>
  <c r="HD88"/>
  <c r="F88"/>
  <c r="EQ20"/>
  <c r="CK15"/>
  <c r="CL15"/>
  <c r="BP81"/>
  <c r="BQ81"/>
  <c r="GG19"/>
  <c r="HB89"/>
  <c r="HD89"/>
  <c r="F89"/>
  <c r="EQ15"/>
  <c r="HC89"/>
  <c r="E89"/>
  <c r="DF94"/>
  <c r="DG94"/>
  <c r="GQ9"/>
  <c r="BW9"/>
  <c r="BX1"/>
  <c r="GQ5"/>
  <c r="BW5"/>
  <c r="GQ6"/>
  <c r="BW6"/>
  <c r="GQ7"/>
  <c r="BW7"/>
  <c r="GQ8"/>
  <c r="BW8"/>
  <c r="GQ10"/>
  <c r="BW10"/>
  <c r="GQ11"/>
  <c r="BW11"/>
  <c r="GQ12"/>
  <c r="BW12"/>
  <c r="BX9"/>
  <c r="GI9"/>
  <c r="S9"/>
  <c r="T1"/>
  <c r="GI5"/>
  <c r="S5"/>
  <c r="GI6"/>
  <c r="S6"/>
  <c r="GI7"/>
  <c r="S7"/>
  <c r="GI8"/>
  <c r="S8"/>
  <c r="GI10"/>
  <c r="S10"/>
  <c r="GI11"/>
  <c r="S11"/>
  <c r="GI12"/>
  <c r="S12"/>
  <c r="T9"/>
  <c r="BB80"/>
  <c r="BC80"/>
  <c r="DT47"/>
  <c r="DU47"/>
  <c r="EH25"/>
  <c r="EI25"/>
  <c r="L94"/>
  <c r="M94"/>
  <c r="Z80"/>
  <c r="AA80"/>
  <c r="HB51"/>
  <c r="HC51"/>
  <c r="E51"/>
  <c r="BI89"/>
  <c r="BJ89"/>
  <c r="CD80"/>
  <c r="CE80"/>
  <c r="DF39"/>
  <c r="DG39"/>
  <c r="CD14"/>
  <c r="CE14"/>
  <c r="S55"/>
  <c r="T55"/>
  <c r="CR5"/>
  <c r="CS5"/>
  <c r="EQ78"/>
  <c r="EQ94"/>
  <c r="FL80"/>
  <c r="EQ19"/>
  <c r="S17"/>
  <c r="T17"/>
  <c r="GG32"/>
  <c r="FL31"/>
  <c r="EO40"/>
  <c r="EP40"/>
  <c r="CY22"/>
  <c r="CZ22"/>
  <c r="BP31"/>
  <c r="BQ31"/>
  <c r="GG21"/>
  <c r="EO89"/>
  <c r="EP89"/>
  <c r="DF79"/>
  <c r="DG79"/>
  <c r="AU95"/>
  <c r="AV95"/>
  <c r="BW33"/>
  <c r="BX33"/>
  <c r="S57"/>
  <c r="T57"/>
  <c r="DF7"/>
  <c r="DG7"/>
  <c r="EQ90"/>
  <c r="EH103"/>
  <c r="EI103"/>
  <c r="Z87"/>
  <c r="AA87"/>
  <c r="CD87"/>
  <c r="CE87"/>
  <c r="FL95"/>
  <c r="GP7"/>
  <c r="BP7"/>
  <c r="BQ1"/>
  <c r="GP5"/>
  <c r="BP5"/>
  <c r="GP6"/>
  <c r="BP6"/>
  <c r="GP8"/>
  <c r="BP8"/>
  <c r="GP9"/>
  <c r="BP9"/>
  <c r="GP10"/>
  <c r="BP10"/>
  <c r="GP11"/>
  <c r="BP11"/>
  <c r="GP12"/>
  <c r="BP12"/>
  <c r="BQ7"/>
  <c r="FL66"/>
  <c r="EQ87"/>
  <c r="FL69"/>
  <c r="BI79"/>
  <c r="BJ79"/>
  <c r="GG46"/>
  <c r="AG79"/>
  <c r="AH79"/>
  <c r="FL70"/>
  <c r="AU65"/>
  <c r="AV65"/>
  <c r="FL96"/>
  <c r="EQ88"/>
  <c r="FL59"/>
  <c r="L87"/>
  <c r="M87"/>
  <c r="CY33"/>
  <c r="CZ33"/>
  <c r="CR95"/>
  <c r="CS95"/>
  <c r="EQ53"/>
  <c r="EQ75"/>
  <c r="FL29"/>
  <c r="GG30"/>
  <c r="HB65"/>
  <c r="D65"/>
  <c r="EA7"/>
  <c r="EB7"/>
  <c r="FL34"/>
  <c r="M7"/>
  <c r="BW72"/>
  <c r="BX72"/>
  <c r="HB83"/>
  <c r="HC83"/>
  <c r="E83"/>
  <c r="EO15"/>
  <c r="EP15"/>
  <c r="EA64"/>
  <c r="EB64"/>
  <c r="HB28"/>
  <c r="HC28"/>
  <c r="E28"/>
  <c r="HB49"/>
  <c r="HD49"/>
  <c r="F49"/>
  <c r="CR47"/>
  <c r="CS47"/>
  <c r="GG29"/>
  <c r="HB96"/>
  <c r="FL23"/>
  <c r="HB94"/>
  <c r="HC94"/>
  <c r="E94"/>
  <c r="EA31"/>
  <c r="EB31"/>
  <c r="EQ33"/>
  <c r="EO41"/>
  <c r="EP41"/>
  <c r="L79"/>
  <c r="M79"/>
  <c r="FL27"/>
  <c r="EO79"/>
  <c r="EP79"/>
  <c r="DM7"/>
  <c r="DN7"/>
  <c r="CD96"/>
  <c r="CE96"/>
  <c r="HB71"/>
  <c r="HC71"/>
  <c r="E71"/>
  <c r="DM48"/>
  <c r="DN48"/>
  <c r="BW80"/>
  <c r="BX80"/>
  <c r="CR87"/>
  <c r="CS87"/>
  <c r="EH95"/>
  <c r="EI95"/>
  <c r="CD94"/>
  <c r="CE94"/>
  <c r="BI17"/>
  <c r="BJ17"/>
  <c r="HC11"/>
  <c r="E11"/>
  <c r="DM40"/>
  <c r="DN40"/>
  <c r="HC96"/>
  <c r="E96"/>
  <c r="L25"/>
  <c r="M25"/>
  <c r="HB102"/>
  <c r="HC102"/>
  <c r="E102"/>
  <c r="HB29"/>
  <c r="HC29"/>
  <c r="E29"/>
  <c r="L64"/>
  <c r="M64"/>
  <c r="EO71"/>
  <c r="EP71"/>
  <c r="BI73"/>
  <c r="BJ73"/>
  <c r="BP49"/>
  <c r="BQ49"/>
  <c r="HB40"/>
  <c r="HC40"/>
  <c r="E40"/>
  <c r="DM72"/>
  <c r="DN72"/>
  <c r="FL24"/>
  <c r="L49"/>
  <c r="M49"/>
  <c r="DT33"/>
  <c r="DU33"/>
  <c r="CD48"/>
  <c r="CE48"/>
  <c r="EO55"/>
  <c r="EP55"/>
  <c r="CR73"/>
  <c r="CS73"/>
  <c r="EQ85"/>
  <c r="EQ23"/>
  <c r="BW88"/>
  <c r="BX88"/>
  <c r="CR23"/>
  <c r="CS23"/>
  <c r="BW65"/>
  <c r="BX65"/>
  <c r="BP71"/>
  <c r="BQ71"/>
  <c r="EQ93"/>
  <c r="FL75"/>
  <c r="Z23"/>
  <c r="AA23"/>
  <c r="CK63"/>
  <c r="CL63"/>
  <c r="CK56"/>
  <c r="CL56"/>
  <c r="CR41"/>
  <c r="CS41"/>
  <c r="HB60"/>
  <c r="HC60"/>
  <c r="E60"/>
  <c r="CD32"/>
  <c r="CE32"/>
  <c r="BW81"/>
  <c r="BX81"/>
  <c r="CY81"/>
  <c r="CZ81"/>
  <c r="EA17"/>
  <c r="EB17"/>
  <c r="DT15"/>
  <c r="DU15"/>
  <c r="CD56"/>
  <c r="CE56"/>
  <c r="Z33"/>
  <c r="AA33"/>
  <c r="FL84"/>
  <c r="Z73"/>
  <c r="AA73"/>
  <c r="GG51"/>
  <c r="BQ9"/>
  <c r="CY7"/>
  <c r="CZ7"/>
  <c r="AN70"/>
  <c r="AO70"/>
  <c r="EH81"/>
  <c r="EI81"/>
  <c r="CR17"/>
  <c r="CS17"/>
  <c r="GG56"/>
  <c r="BW54"/>
  <c r="BX54"/>
  <c r="FL86"/>
  <c r="BW57"/>
  <c r="BX57"/>
  <c r="CR72"/>
  <c r="CS72"/>
  <c r="BP88"/>
  <c r="BQ88"/>
  <c r="Z15"/>
  <c r="AA15"/>
  <c r="EQ103"/>
  <c r="CD71"/>
  <c r="CE71"/>
  <c r="BW67"/>
  <c r="BX67"/>
  <c r="BI80"/>
  <c r="BJ80"/>
  <c r="AG81"/>
  <c r="AH81"/>
  <c r="AG41"/>
  <c r="AH41"/>
  <c r="AU83"/>
  <c r="AV83"/>
  <c r="EQ84"/>
  <c r="S96"/>
  <c r="T96"/>
  <c r="EQ76"/>
  <c r="BX5"/>
  <c r="S70"/>
  <c r="T70"/>
  <c r="EO23"/>
  <c r="EP23"/>
  <c r="BB41"/>
  <c r="BC41"/>
  <c r="BI56"/>
  <c r="BJ56"/>
  <c r="HB73"/>
  <c r="HC73"/>
  <c r="E73"/>
  <c r="S103"/>
  <c r="T103"/>
  <c r="AN33"/>
  <c r="AO33"/>
  <c r="EQ98"/>
  <c r="AH9"/>
  <c r="CD42"/>
  <c r="CE42"/>
  <c r="EQ48"/>
  <c r="BP14"/>
  <c r="BQ14"/>
  <c r="Z57"/>
  <c r="AA57"/>
  <c r="BB103"/>
  <c r="BC103"/>
  <c r="GN11"/>
  <c r="BB11"/>
  <c r="BC1"/>
  <c r="GN5"/>
  <c r="BB5"/>
  <c r="GN6"/>
  <c r="BB6"/>
  <c r="GN7"/>
  <c r="BB7"/>
  <c r="GN8"/>
  <c r="BB8"/>
  <c r="GN9"/>
  <c r="BB9"/>
  <c r="GN10"/>
  <c r="BB10"/>
  <c r="GN12"/>
  <c r="BB12"/>
  <c r="BC11"/>
  <c r="AG47"/>
  <c r="AH47"/>
  <c r="AG63"/>
  <c r="AH63"/>
  <c r="FL89"/>
  <c r="HC64"/>
  <c r="E64"/>
  <c r="S71"/>
  <c r="T71"/>
  <c r="EH51"/>
  <c r="EI51"/>
  <c r="Z81"/>
  <c r="AA81"/>
  <c r="BX7"/>
  <c r="GG74"/>
  <c r="EA30"/>
  <c r="EB30"/>
  <c r="FL32"/>
  <c r="L56"/>
  <c r="M56"/>
  <c r="GG27"/>
  <c r="L39"/>
  <c r="M39"/>
  <c r="DM16"/>
  <c r="DN16"/>
  <c r="HB84"/>
  <c r="HC84"/>
  <c r="E84"/>
  <c r="EH86"/>
  <c r="EI86"/>
  <c r="HB67"/>
  <c r="HC67"/>
  <c r="E67"/>
  <c r="HD6"/>
  <c r="HC88"/>
  <c r="E88"/>
  <c r="ES1"/>
  <c r="EV1"/>
  <c r="EW1"/>
  <c r="EX1"/>
  <c r="EY1"/>
  <c r="EZ1"/>
  <c r="FA1"/>
  <c r="FB1"/>
  <c r="FC1"/>
  <c r="D1"/>
  <c r="FA2"/>
  <c r="B3"/>
  <c r="Z16"/>
  <c r="AA16"/>
  <c r="HC10"/>
  <c r="E10"/>
  <c r="EA96"/>
  <c r="EB96"/>
  <c r="S87"/>
  <c r="T87"/>
  <c r="FL44"/>
  <c r="L72"/>
  <c r="M72"/>
  <c r="BI41"/>
  <c r="BJ41"/>
  <c r="AU63"/>
  <c r="AV63"/>
  <c r="Z25"/>
  <c r="AA25"/>
  <c r="FL13"/>
  <c r="L70"/>
  <c r="M70"/>
  <c r="HB39"/>
  <c r="HD39"/>
  <c r="F39"/>
  <c r="L95"/>
  <c r="M95"/>
  <c r="HB36"/>
  <c r="HC36"/>
  <c r="E36"/>
  <c r="FL36"/>
  <c r="EA95"/>
  <c r="EB95"/>
  <c r="DF31"/>
  <c r="DG31"/>
  <c r="HB34"/>
  <c r="HC34"/>
  <c r="E34"/>
  <c r="HC8"/>
  <c r="E8"/>
  <c r="Z96"/>
  <c r="AA96"/>
  <c r="AG48"/>
  <c r="AH48"/>
  <c r="CY56"/>
  <c r="CZ56"/>
  <c r="BP63"/>
  <c r="BQ63"/>
  <c r="FL93"/>
  <c r="L71"/>
  <c r="M71"/>
  <c r="DM87"/>
  <c r="DN87"/>
  <c r="FL26"/>
  <c r="DM88"/>
  <c r="DN88"/>
  <c r="HB50"/>
  <c r="HC50"/>
  <c r="E50"/>
  <c r="DT7"/>
  <c r="DU7"/>
  <c r="HB82"/>
  <c r="HC82"/>
  <c r="E82"/>
  <c r="EO65"/>
  <c r="EP65"/>
  <c r="HB18"/>
  <c r="HC18"/>
  <c r="E18"/>
  <c r="HC56"/>
  <c r="E56"/>
  <c r="DT81"/>
  <c r="DU81"/>
  <c r="FL30"/>
  <c r="CK23"/>
  <c r="CL23"/>
  <c r="AU87"/>
  <c r="AV87"/>
  <c r="CD54"/>
  <c r="CE54"/>
  <c r="EH56"/>
  <c r="EI56"/>
  <c r="CD73"/>
  <c r="CE73"/>
  <c r="DF63"/>
  <c r="DG63"/>
  <c r="HC15"/>
  <c r="E15"/>
  <c r="DF70"/>
  <c r="DG70"/>
  <c r="CR103"/>
  <c r="CS103"/>
  <c r="CR81"/>
  <c r="CS81"/>
  <c r="AN55"/>
  <c r="AO55"/>
  <c r="Z71"/>
  <c r="AA71"/>
  <c r="S48"/>
  <c r="T48"/>
  <c r="S80"/>
  <c r="T80"/>
  <c r="EA9"/>
  <c r="EB9"/>
  <c r="CD23"/>
  <c r="CE23"/>
  <c r="DF71"/>
  <c r="DG71"/>
  <c r="EH97"/>
  <c r="EI97"/>
  <c r="L103"/>
  <c r="M103"/>
  <c r="CK88"/>
  <c r="CL88"/>
  <c r="BC8"/>
  <c r="BI25"/>
  <c r="BJ25"/>
  <c r="EH33"/>
  <c r="EI33"/>
  <c r="BP80"/>
  <c r="BQ80"/>
  <c r="DM91"/>
  <c r="DN91"/>
  <c r="EQ95"/>
  <c r="EQ52"/>
  <c r="FL98"/>
  <c r="BQ5"/>
  <c r="BB17"/>
  <c r="BC17"/>
  <c r="BB19"/>
  <c r="BC19"/>
  <c r="Z14"/>
  <c r="AA14"/>
  <c r="AU64"/>
  <c r="AV64"/>
  <c r="AG95"/>
  <c r="AH95"/>
  <c r="HB101"/>
  <c r="HC101"/>
  <c r="E101"/>
  <c r="GG90"/>
  <c r="CY57"/>
  <c r="CZ57"/>
  <c r="GG88"/>
  <c r="EO25"/>
  <c r="EP25"/>
  <c r="GG24"/>
  <c r="BW64"/>
  <c r="BX64"/>
  <c r="CD25"/>
  <c r="CE25"/>
  <c r="EH65"/>
  <c r="EI65"/>
  <c r="EA25"/>
  <c r="EB25"/>
  <c r="EQ100"/>
  <c r="DT56"/>
  <c r="DU56"/>
  <c r="S99"/>
  <c r="T99"/>
  <c r="DT71"/>
  <c r="DU71"/>
  <c r="DM41"/>
  <c r="DN41"/>
  <c r="CK31"/>
  <c r="CL31"/>
  <c r="S41"/>
  <c r="T41"/>
  <c r="DM33"/>
  <c r="DN33"/>
  <c r="AG51"/>
  <c r="AH51"/>
  <c r="CK81"/>
  <c r="CL81"/>
  <c r="AN57"/>
  <c r="AO57"/>
  <c r="FL97"/>
  <c r="GG76"/>
  <c r="AN17"/>
  <c r="AO17"/>
  <c r="GG60"/>
  <c r="AN86"/>
  <c r="AO86"/>
  <c r="GG103"/>
  <c r="BB31"/>
  <c r="BC31"/>
  <c r="GG62"/>
  <c r="Z41"/>
  <c r="AA41"/>
  <c r="DT24"/>
  <c r="DU24"/>
  <c r="AG89"/>
  <c r="AH89"/>
  <c r="FL85"/>
  <c r="FL53"/>
  <c r="EQ45"/>
  <c r="DT96"/>
  <c r="DU96"/>
  <c r="DM97"/>
  <c r="DN97"/>
  <c r="DT23"/>
  <c r="DU23"/>
  <c r="BC7"/>
  <c r="DM95"/>
  <c r="DN95"/>
  <c r="EQ55"/>
  <c r="L40"/>
  <c r="M40"/>
  <c r="L97"/>
  <c r="M97"/>
  <c r="GG16"/>
  <c r="DM103"/>
  <c r="DN103"/>
  <c r="CK48"/>
  <c r="CL48"/>
  <c r="AN87"/>
  <c r="AO87"/>
  <c r="FL20"/>
  <c r="HB55"/>
  <c r="HC55"/>
  <c r="E55"/>
  <c r="DF87"/>
  <c r="DG87"/>
  <c r="BB64"/>
  <c r="BC64"/>
  <c r="DM57"/>
  <c r="DN57"/>
  <c r="EQ67"/>
  <c r="DT9"/>
  <c r="DU9"/>
  <c r="BP103"/>
  <c r="BQ103"/>
  <c r="HD48"/>
  <c r="F48"/>
  <c r="DF41"/>
  <c r="DG41"/>
  <c r="AG72"/>
  <c r="AH72"/>
  <c r="GM5"/>
  <c r="AU5"/>
  <c r="AV1"/>
  <c r="GM6"/>
  <c r="AU6"/>
  <c r="GM7"/>
  <c r="AU7"/>
  <c r="GM8"/>
  <c r="AU8"/>
  <c r="GM9"/>
  <c r="AU9"/>
  <c r="GM10"/>
  <c r="AU10"/>
  <c r="GM11"/>
  <c r="AU11"/>
  <c r="GM12"/>
  <c r="AU12"/>
  <c r="AV5"/>
  <c r="BB96"/>
  <c r="BC96"/>
  <c r="DM39"/>
  <c r="DN39"/>
  <c r="AU33"/>
  <c r="AV33"/>
  <c r="AU49"/>
  <c r="AV49"/>
  <c r="Z97"/>
  <c r="AA97"/>
  <c r="EQ57"/>
  <c r="BB25"/>
  <c r="BC25"/>
  <c r="GG78"/>
  <c r="DF64"/>
  <c r="DG64"/>
  <c r="Z64"/>
  <c r="AA64"/>
  <c r="AU57"/>
  <c r="AV57"/>
  <c r="DT72"/>
  <c r="DU72"/>
  <c r="GG84"/>
  <c r="CD15"/>
  <c r="CE15"/>
  <c r="GG49"/>
  <c r="HB76"/>
  <c r="HC76"/>
  <c r="E76"/>
  <c r="CY23"/>
  <c r="CZ23"/>
  <c r="BB33"/>
  <c r="BC33"/>
  <c r="CY64"/>
  <c r="CZ64"/>
  <c r="Z95"/>
  <c r="AA95"/>
  <c r="AG17"/>
  <c r="AH17"/>
  <c r="EQ14"/>
  <c r="BI57"/>
  <c r="BJ57"/>
  <c r="CK80"/>
  <c r="CL80"/>
  <c r="DT39"/>
  <c r="DU39"/>
  <c r="EA54"/>
  <c r="EB54"/>
  <c r="BB65"/>
  <c r="BC65"/>
  <c r="DM81"/>
  <c r="DN81"/>
  <c r="AU35"/>
  <c r="AV35"/>
  <c r="DF96"/>
  <c r="DG96"/>
  <c r="S39"/>
  <c r="T39"/>
  <c r="DF33"/>
  <c r="DG33"/>
  <c r="CY78"/>
  <c r="CZ78"/>
  <c r="CR48"/>
  <c r="CS48"/>
  <c r="FL81"/>
  <c r="FL100"/>
  <c r="L33"/>
  <c r="M33"/>
  <c r="HB72"/>
  <c r="HC72"/>
  <c r="E72"/>
  <c r="DM71"/>
  <c r="DN71"/>
  <c r="DM64"/>
  <c r="DN64"/>
  <c r="S81"/>
  <c r="T81"/>
  <c r="CR15"/>
  <c r="CS15"/>
  <c r="CY5"/>
  <c r="CZ5"/>
  <c r="FL42"/>
  <c r="EQ17"/>
  <c r="CY72"/>
  <c r="CZ72"/>
  <c r="BB88"/>
  <c r="BC88"/>
  <c r="AN95"/>
  <c r="AO95"/>
  <c r="GG53"/>
  <c r="BI23"/>
  <c r="BJ23"/>
  <c r="EQ41"/>
  <c r="HC5"/>
  <c r="E5"/>
  <c r="FL22"/>
  <c r="DF47"/>
  <c r="DG47"/>
  <c r="EO103"/>
  <c r="EP103"/>
  <c r="L31"/>
  <c r="M31"/>
  <c r="AU89"/>
  <c r="AV89"/>
  <c r="EA47"/>
  <c r="EB47"/>
  <c r="Z72"/>
  <c r="AA72"/>
  <c r="GJ9"/>
  <c r="Z9"/>
  <c r="AA1"/>
  <c r="GJ5"/>
  <c r="Z5"/>
  <c r="GJ6"/>
  <c r="Z6"/>
  <c r="GJ7"/>
  <c r="Z7"/>
  <c r="GJ8"/>
  <c r="Z8"/>
  <c r="GJ10"/>
  <c r="Z10"/>
  <c r="GJ11"/>
  <c r="Z11"/>
  <c r="GJ12"/>
  <c r="Z12"/>
  <c r="AA9"/>
  <c r="AU71"/>
  <c r="AV71"/>
  <c r="AG62"/>
  <c r="AH62"/>
  <c r="BB81"/>
  <c r="BC81"/>
  <c r="EA57"/>
  <c r="EB57"/>
  <c r="GG26"/>
  <c r="EH63"/>
  <c r="EI63"/>
  <c r="GG50"/>
  <c r="BI15"/>
  <c r="BJ15"/>
  <c r="CK97"/>
  <c r="CL97"/>
  <c r="AG97"/>
  <c r="AH97"/>
  <c r="HC65"/>
  <c r="E65"/>
  <c r="EO48"/>
  <c r="EP48"/>
  <c r="BB97"/>
  <c r="BC97"/>
  <c r="GG89"/>
  <c r="EQ47"/>
  <c r="HB14"/>
  <c r="HC14"/>
  <c r="E14"/>
  <c r="S63"/>
  <c r="T63"/>
  <c r="DM89"/>
  <c r="DN89"/>
  <c r="FL67"/>
  <c r="FL49"/>
  <c r="CY73"/>
  <c r="CZ73"/>
  <c r="EO97"/>
  <c r="EP97"/>
  <c r="FL74"/>
  <c r="FL78"/>
  <c r="BI95"/>
  <c r="BJ95"/>
  <c r="EA65"/>
  <c r="EB65"/>
  <c r="BP87"/>
  <c r="BQ87"/>
  <c r="FL37"/>
  <c r="DF73"/>
  <c r="DG73"/>
  <c r="EO7"/>
  <c r="EP7"/>
  <c r="DT17"/>
  <c r="DU17"/>
  <c r="HB77"/>
  <c r="HC77"/>
  <c r="E77"/>
  <c r="HB85"/>
  <c r="HC85"/>
  <c r="E85"/>
  <c r="EO96"/>
  <c r="EP96"/>
  <c r="CR63"/>
  <c r="CS63"/>
  <c r="GG63"/>
  <c r="EH72"/>
  <c r="EI72"/>
  <c r="CR49"/>
  <c r="CS49"/>
  <c r="FL50"/>
  <c r="FL102"/>
  <c r="DM17"/>
  <c r="DN17"/>
  <c r="BW73"/>
  <c r="BX73"/>
  <c r="HB52"/>
  <c r="HC52"/>
  <c r="E52"/>
  <c r="L23"/>
  <c r="M23"/>
  <c r="EA5"/>
  <c r="EB5"/>
  <c r="EH31"/>
  <c r="EI31"/>
  <c r="CR97"/>
  <c r="CS97"/>
  <c r="HB75"/>
  <c r="HC75"/>
  <c r="E75"/>
  <c r="CK87"/>
  <c r="CL87"/>
  <c r="EQ37"/>
  <c r="L55"/>
  <c r="M55"/>
  <c r="CK103"/>
  <c r="CL103"/>
  <c r="HB57"/>
  <c r="HC57"/>
  <c r="E57"/>
  <c r="BP15"/>
  <c r="BQ15"/>
  <c r="BP25"/>
  <c r="BQ25"/>
  <c r="DF81"/>
  <c r="DG81"/>
  <c r="EO57"/>
  <c r="EP57"/>
  <c r="CR71"/>
  <c r="CS71"/>
  <c r="DT41"/>
  <c r="DU41"/>
  <c r="AG78"/>
  <c r="AH78"/>
  <c r="EH73"/>
  <c r="EI73"/>
  <c r="BP72"/>
  <c r="BQ72"/>
  <c r="BI71"/>
  <c r="BJ71"/>
  <c r="HB41"/>
  <c r="HC41"/>
  <c r="E41"/>
  <c r="EH87"/>
  <c r="EI87"/>
  <c r="EQ27"/>
  <c r="D51"/>
  <c r="DT57"/>
  <c r="DU57"/>
  <c r="HB66"/>
  <c r="HC66"/>
  <c r="E66"/>
  <c r="CY97"/>
  <c r="CZ97"/>
  <c r="S15"/>
  <c r="T15"/>
  <c r="GG59"/>
  <c r="CY39"/>
  <c r="CZ39"/>
  <c r="GG25"/>
  <c r="CL5"/>
  <c r="BB89"/>
  <c r="BC89"/>
  <c r="GG85"/>
  <c r="BW99"/>
  <c r="BX99"/>
  <c r="DF9"/>
  <c r="DG9"/>
  <c r="AN65"/>
  <c r="AO65"/>
  <c r="CD31"/>
  <c r="CE31"/>
  <c r="EQ80"/>
  <c r="EQ28"/>
  <c r="BP73"/>
  <c r="BQ73"/>
  <c r="CY63"/>
  <c r="CZ63"/>
  <c r="DF17"/>
  <c r="DG17"/>
  <c r="GG72"/>
  <c r="CD63"/>
  <c r="CE63"/>
  <c r="BW39"/>
  <c r="BX39"/>
  <c r="Z89"/>
  <c r="AA89"/>
  <c r="DM80"/>
  <c r="DN80"/>
  <c r="AV7"/>
  <c r="GG42"/>
  <c r="FL99"/>
  <c r="Z31"/>
  <c r="AA31"/>
  <c r="GG61"/>
  <c r="CY79"/>
  <c r="CZ79"/>
  <c r="DT14"/>
  <c r="DU14"/>
  <c r="DM25"/>
  <c r="DN25"/>
  <c r="AV9"/>
  <c r="FL47"/>
  <c r="FL63"/>
  <c r="CD95"/>
  <c r="CE95"/>
  <c r="AG87"/>
  <c r="AH87"/>
  <c r="BW15"/>
  <c r="BX15"/>
  <c r="CR11"/>
  <c r="CS11"/>
  <c r="AO9"/>
  <c r="AN30"/>
  <c r="AO30"/>
  <c r="GG101"/>
  <c r="BB47"/>
  <c r="BC47"/>
  <c r="BP97"/>
  <c r="BQ97"/>
  <c r="AN32"/>
  <c r="AO32"/>
  <c r="DM47"/>
  <c r="DN47"/>
  <c r="AG65"/>
  <c r="AH65"/>
  <c r="S83"/>
  <c r="T83"/>
  <c r="FL43"/>
  <c r="BB57"/>
  <c r="BC57"/>
  <c r="BB48"/>
  <c r="BC48"/>
  <c r="GG81"/>
  <c r="S32"/>
  <c r="T32"/>
  <c r="EQ50"/>
  <c r="CK57"/>
  <c r="CL57"/>
  <c r="BB95"/>
  <c r="BC95"/>
  <c r="GG52"/>
  <c r="L17"/>
  <c r="M17"/>
  <c r="AU41"/>
  <c r="AV41"/>
  <c r="BI16"/>
  <c r="BJ16"/>
  <c r="AG57"/>
  <c r="AH57"/>
  <c r="DF11"/>
  <c r="DG11"/>
  <c r="CD64"/>
  <c r="CE64"/>
  <c r="GG55"/>
  <c r="AN88"/>
  <c r="AO88"/>
  <c r="CK25"/>
  <c r="CL25"/>
  <c r="DF56"/>
  <c r="DG56"/>
  <c r="GG97"/>
  <c r="BP79"/>
  <c r="BQ79"/>
  <c r="Z43"/>
  <c r="AA43"/>
  <c r="GG70"/>
  <c r="GG83"/>
  <c r="EQ59"/>
  <c r="DT93"/>
  <c r="DU93"/>
  <c r="GG22"/>
  <c r="E63"/>
  <c r="EQ22"/>
  <c r="CK39"/>
  <c r="CL39"/>
  <c r="EA71"/>
  <c r="EB71"/>
  <c r="EA89"/>
  <c r="EB89"/>
  <c r="BI65"/>
  <c r="BJ65"/>
  <c r="GG17"/>
  <c r="CD72"/>
  <c r="CE72"/>
  <c r="CY38"/>
  <c r="CZ38"/>
  <c r="L73"/>
  <c r="M73"/>
  <c r="CK64"/>
  <c r="CL64"/>
  <c r="AN71"/>
  <c r="AO71"/>
  <c r="AN56"/>
  <c r="AO56"/>
  <c r="DT55"/>
  <c r="DU55"/>
  <c r="DM55"/>
  <c r="DN55"/>
  <c r="CD65"/>
  <c r="CE65"/>
  <c r="Z47"/>
  <c r="AA47"/>
  <c r="CL9"/>
  <c r="CK79"/>
  <c r="CL79"/>
  <c r="EQ101"/>
  <c r="DT63"/>
  <c r="DU63"/>
  <c r="EA48"/>
  <c r="EB48"/>
  <c r="HD87"/>
  <c r="F87"/>
  <c r="AU103"/>
  <c r="AV103"/>
  <c r="AN46"/>
  <c r="AO46"/>
  <c r="F1"/>
  <c r="GG86"/>
  <c r="AN96"/>
  <c r="AO96"/>
  <c r="EQ26"/>
  <c r="GO7"/>
  <c r="BI7"/>
  <c r="BJ1"/>
  <c r="GO5"/>
  <c r="BI5"/>
  <c r="GO6"/>
  <c r="BI6"/>
  <c r="GO8"/>
  <c r="BI8"/>
  <c r="GO9"/>
  <c r="BI9"/>
  <c r="GO10"/>
  <c r="BI10"/>
  <c r="GO11"/>
  <c r="BI11"/>
  <c r="GO12"/>
  <c r="BI12"/>
  <c r="BJ7"/>
  <c r="CY17"/>
  <c r="CZ17"/>
  <c r="GG79"/>
  <c r="S56"/>
  <c r="T56"/>
  <c r="FL52"/>
  <c r="EQ92"/>
  <c r="Z63"/>
  <c r="AA63"/>
  <c r="S59"/>
  <c r="T59"/>
  <c r="Z79"/>
  <c r="AA79"/>
  <c r="GG43"/>
  <c r="AG55"/>
  <c r="AH55"/>
  <c r="AN79"/>
  <c r="AO79"/>
  <c r="GG58"/>
  <c r="EQ79"/>
  <c r="EH47"/>
  <c r="EI47"/>
  <c r="GG31"/>
  <c r="EQ86"/>
  <c r="EQ96"/>
  <c r="EQ70"/>
  <c r="CY48"/>
  <c r="CZ48"/>
  <c r="BI55"/>
  <c r="BJ55"/>
  <c r="EO95"/>
  <c r="EP95"/>
  <c r="HC6"/>
  <c r="E6"/>
  <c r="EO14"/>
  <c r="EP14"/>
  <c r="HB69"/>
  <c r="HC69"/>
  <c r="E69"/>
  <c r="Z88"/>
  <c r="AA88"/>
  <c r="BP47"/>
  <c r="BQ47"/>
  <c r="CR64"/>
  <c r="CS64"/>
  <c r="BP78"/>
  <c r="BQ78"/>
  <c r="EH49"/>
  <c r="EI49"/>
  <c r="CR33"/>
  <c r="CS33"/>
  <c r="L48"/>
  <c r="M48"/>
  <c r="EQ61"/>
  <c r="CY54"/>
  <c r="CZ54"/>
  <c r="CK55"/>
  <c r="CL55"/>
  <c r="EA49"/>
  <c r="EB49"/>
  <c r="BP48"/>
  <c r="BQ48"/>
  <c r="CR55"/>
  <c r="CS55"/>
  <c r="EA41"/>
  <c r="EB41"/>
  <c r="BI48"/>
  <c r="BJ48"/>
  <c r="S65"/>
  <c r="T65"/>
  <c r="FL82"/>
  <c r="AU94"/>
  <c r="AV94"/>
  <c r="FL65"/>
  <c r="GG40"/>
  <c r="AN48"/>
  <c r="AO48"/>
  <c r="BP96"/>
  <c r="BQ96"/>
  <c r="BI103"/>
  <c r="BJ103"/>
  <c r="BJ9"/>
  <c r="DF49"/>
  <c r="DG49"/>
  <c r="BW38"/>
  <c r="BX38"/>
  <c r="EQ71"/>
  <c r="CY88"/>
  <c r="CZ88"/>
  <c r="GG39"/>
  <c r="AU80"/>
  <c r="AV80"/>
  <c r="BW71"/>
  <c r="BX71"/>
  <c r="EH15"/>
  <c r="EI15"/>
  <c r="GG95"/>
  <c r="GG66"/>
  <c r="EO87"/>
  <c r="EP87"/>
  <c r="DM73"/>
  <c r="DN73"/>
  <c r="EH96"/>
  <c r="EI96"/>
  <c r="CY80"/>
  <c r="CZ80"/>
  <c r="CD67"/>
  <c r="CE67"/>
  <c r="HB81"/>
  <c r="DF72"/>
  <c r="DG72"/>
  <c r="CR25"/>
  <c r="CS25"/>
  <c r="CY41"/>
  <c r="CZ41"/>
  <c r="CR22"/>
  <c r="CS22"/>
  <c r="Z86"/>
  <c r="AA86"/>
  <c r="AN72"/>
  <c r="AO72"/>
  <c r="FL46"/>
  <c r="EQ49"/>
  <c r="S23"/>
  <c r="T23"/>
  <c r="CK89"/>
  <c r="CL89"/>
  <c r="EQ58"/>
  <c r="AU81"/>
  <c r="AV81"/>
  <c r="BB73"/>
  <c r="BC73"/>
  <c r="CY87"/>
  <c r="CZ87"/>
  <c r="GG67"/>
  <c r="FL58"/>
  <c r="GG82"/>
  <c r="HD41"/>
  <c r="F41"/>
  <c r="EO33"/>
  <c r="EP33"/>
  <c r="BP17"/>
  <c r="BQ17"/>
  <c r="HC39"/>
  <c r="E39"/>
  <c r="AU73"/>
  <c r="AV73"/>
  <c r="DT25"/>
  <c r="DU25"/>
  <c r="FL45"/>
  <c r="BI72"/>
  <c r="BJ72"/>
  <c r="HC33"/>
  <c r="E33"/>
  <c r="DF89"/>
  <c r="DG89"/>
  <c r="EH80"/>
  <c r="EI80"/>
  <c r="BW49"/>
  <c r="BX49"/>
  <c r="FL90"/>
  <c r="FL51"/>
  <c r="BP94"/>
  <c r="BQ94"/>
  <c r="FL54"/>
  <c r="EQ43"/>
  <c r="EA24"/>
  <c r="EB24"/>
  <c r="GG41"/>
  <c r="Z55"/>
  <c r="AA55"/>
  <c r="FL68"/>
  <c r="GG23"/>
  <c r="EQ60"/>
  <c r="BW63"/>
  <c r="BX63"/>
  <c r="EH59"/>
  <c r="EI59"/>
  <c r="BC9"/>
  <c r="BI24"/>
  <c r="BJ24"/>
  <c r="CK96"/>
  <c r="CL96"/>
  <c r="GG87"/>
  <c r="BB49"/>
  <c r="BC49"/>
  <c r="EH7"/>
  <c r="EI7"/>
  <c r="EQ40"/>
  <c r="EQ102"/>
  <c r="CY71"/>
  <c r="CZ71"/>
  <c r="AU96"/>
  <c r="AV96"/>
  <c r="CD79"/>
  <c r="CE79"/>
  <c r="AU72"/>
  <c r="AV72"/>
  <c r="CK17"/>
  <c r="CL17"/>
  <c r="EQ38"/>
  <c r="FL79"/>
  <c r="AA5"/>
  <c r="CY30"/>
  <c r="CZ30"/>
  <c r="AN49"/>
  <c r="AO49"/>
  <c r="DT65"/>
  <c r="DU65"/>
  <c r="EQ83"/>
  <c r="EO5"/>
  <c r="EP5"/>
  <c r="EH9"/>
  <c r="EI9"/>
  <c r="FL83"/>
  <c r="AU88"/>
  <c r="AV88"/>
  <c r="HB93"/>
  <c r="HC93"/>
  <c r="E93"/>
  <c r="L47"/>
  <c r="M47"/>
  <c r="L41"/>
  <c r="M41"/>
  <c r="BW17"/>
  <c r="BX17"/>
  <c r="HD14"/>
  <c r="EQ25"/>
  <c r="S95"/>
  <c r="T95"/>
  <c r="HB24"/>
  <c r="HC24"/>
  <c r="E24"/>
  <c r="BW25"/>
  <c r="BX25"/>
  <c r="D55"/>
  <c r="CR83"/>
  <c r="CS83"/>
  <c r="CR65"/>
  <c r="CS65"/>
  <c r="FL15"/>
  <c r="AG96"/>
  <c r="AH96"/>
  <c r="CR24"/>
  <c r="CS24"/>
  <c r="FL64"/>
  <c r="EQ21"/>
  <c r="AN103"/>
  <c r="AO103"/>
  <c r="AG19"/>
  <c r="AH19"/>
  <c r="AG25"/>
  <c r="AH25"/>
  <c r="BW30"/>
  <c r="BX30"/>
  <c r="DF65"/>
  <c r="DG65"/>
  <c r="GG80"/>
  <c r="GG98"/>
  <c r="BI59"/>
  <c r="BJ59"/>
  <c r="DT31"/>
  <c r="DU31"/>
  <c r="AG88"/>
  <c r="AH88"/>
  <c r="FL48"/>
  <c r="FL60"/>
  <c r="BP23"/>
  <c r="BQ23"/>
  <c r="GG93"/>
  <c r="FL76"/>
  <c r="EQ46"/>
  <c r="BP89"/>
  <c r="BQ89"/>
  <c r="BW31"/>
  <c r="BX31"/>
  <c r="GG77"/>
  <c r="AO5"/>
  <c r="CY6"/>
  <c r="CZ6"/>
  <c r="GG94"/>
  <c r="CD55"/>
  <c r="CE55"/>
  <c r="CY24"/>
  <c r="CZ24"/>
  <c r="AG31"/>
  <c r="AH31"/>
  <c r="AG64"/>
  <c r="AH64"/>
  <c r="BC5"/>
  <c r="AG39"/>
  <c r="AH39"/>
  <c r="Z65"/>
  <c r="AA65"/>
  <c r="BW74"/>
  <c r="BX74"/>
  <c r="CY96"/>
  <c r="CZ96"/>
  <c r="S89"/>
  <c r="T89"/>
  <c r="AA11"/>
  <c r="EA103"/>
  <c r="EB103"/>
  <c r="S27"/>
  <c r="T27"/>
  <c r="FL71"/>
  <c r="BW55"/>
  <c r="BX55"/>
  <c r="BI64"/>
  <c r="BJ64"/>
  <c r="AU31"/>
  <c r="AV31"/>
  <c r="CR10"/>
  <c r="CS10"/>
  <c r="BI42"/>
  <c r="BJ42"/>
  <c r="S50"/>
  <c r="T50"/>
  <c r="EA66"/>
  <c r="EB66"/>
  <c r="Z90"/>
  <c r="AA90"/>
  <c r="M11"/>
  <c r="EA11"/>
  <c r="EB11"/>
  <c r="CL11"/>
  <c r="CK19"/>
  <c r="CL19"/>
  <c r="Z19"/>
  <c r="AA19"/>
  <c r="CK27"/>
  <c r="CL27"/>
  <c r="AN27"/>
  <c r="AO27"/>
  <c r="BB27"/>
  <c r="BC27"/>
  <c r="DT35"/>
  <c r="DU35"/>
  <c r="DF35"/>
  <c r="DG35"/>
  <c r="CR43"/>
  <c r="CS43"/>
  <c r="AG43"/>
  <c r="AH43"/>
  <c r="AN43"/>
  <c r="AO43"/>
  <c r="DT51"/>
  <c r="DU51"/>
  <c r="CD51"/>
  <c r="CE51"/>
  <c r="D67"/>
  <c r="BP75"/>
  <c r="BQ75"/>
  <c r="BW75"/>
  <c r="BX75"/>
  <c r="CD83"/>
  <c r="CE83"/>
  <c r="AN83"/>
  <c r="AO83"/>
  <c r="BP91"/>
  <c r="BQ91"/>
  <c r="EH91"/>
  <c r="EI91"/>
  <c r="EA99"/>
  <c r="EB99"/>
  <c r="AU99"/>
  <c r="AV99"/>
  <c r="AU50"/>
  <c r="AV50"/>
  <c r="CR18"/>
  <c r="CS18"/>
  <c r="DM27"/>
  <c r="DN27"/>
  <c r="EA59"/>
  <c r="EB59"/>
  <c r="BP74"/>
  <c r="BQ74"/>
  <c r="HB30"/>
  <c r="HC30"/>
  <c r="E30"/>
  <c r="CY27"/>
  <c r="CZ27"/>
  <c r="AN64"/>
  <c r="AO64"/>
  <c r="S33"/>
  <c r="T33"/>
  <c r="HB23"/>
  <c r="HC23"/>
  <c r="E23"/>
  <c r="HB68"/>
  <c r="HC68"/>
  <c r="E68"/>
  <c r="BP35"/>
  <c r="BQ35"/>
  <c r="BI88"/>
  <c r="BJ88"/>
  <c r="S47"/>
  <c r="T47"/>
  <c r="CE7"/>
  <c r="DF48"/>
  <c r="DG48"/>
  <c r="EH39"/>
  <c r="EI39"/>
  <c r="BB39"/>
  <c r="BC39"/>
  <c r="DF55"/>
  <c r="DG55"/>
  <c r="AN89"/>
  <c r="AO89"/>
  <c r="S72"/>
  <c r="T72"/>
  <c r="DT40"/>
  <c r="DU40"/>
  <c r="Z39"/>
  <c r="AA39"/>
  <c r="AN80"/>
  <c r="AO80"/>
  <c r="GG14"/>
  <c r="GG45"/>
  <c r="GG92"/>
  <c r="DF80"/>
  <c r="DG80"/>
  <c r="EQ54"/>
  <c r="EQ64"/>
  <c r="GG48"/>
  <c r="AN41"/>
  <c r="AO41"/>
  <c r="FL92"/>
  <c r="FL39"/>
  <c r="GG57"/>
  <c r="FL62"/>
  <c r="BI32"/>
  <c r="BJ32"/>
  <c r="EQ73"/>
  <c r="BB79"/>
  <c r="BC79"/>
  <c r="CY15"/>
  <c r="CZ15"/>
  <c r="AN77"/>
  <c r="AO77"/>
  <c r="CD18"/>
  <c r="CE18"/>
  <c r="EO34"/>
  <c r="EP34"/>
  <c r="L82"/>
  <c r="M82"/>
  <c r="EO19"/>
  <c r="EP19"/>
  <c r="CR19"/>
  <c r="CS19"/>
  <c r="L19"/>
  <c r="M19"/>
  <c r="BP27"/>
  <c r="BQ27"/>
  <c r="EH27"/>
  <c r="EI27"/>
  <c r="L35"/>
  <c r="M35"/>
  <c r="CY43"/>
  <c r="CZ43"/>
  <c r="EO43"/>
  <c r="EP43"/>
  <c r="EO51"/>
  <c r="EP51"/>
  <c r="S51"/>
  <c r="T51"/>
  <c r="AG59"/>
  <c r="AH59"/>
  <c r="BB59"/>
  <c r="BC59"/>
  <c r="S67"/>
  <c r="T67"/>
  <c r="DM67"/>
  <c r="DN67"/>
  <c r="DM75"/>
  <c r="DN75"/>
  <c r="DF75"/>
  <c r="DG75"/>
  <c r="EO83"/>
  <c r="EP83"/>
  <c r="BP83"/>
  <c r="BQ83"/>
  <c r="EO91"/>
  <c r="EP91"/>
  <c r="Z91"/>
  <c r="AA91"/>
  <c r="BB91"/>
  <c r="BC91"/>
  <c r="DT99"/>
  <c r="DU99"/>
  <c r="DF99"/>
  <c r="DG99"/>
  <c r="CR58"/>
  <c r="CS58"/>
  <c r="BI82"/>
  <c r="BJ82"/>
  <c r="EH75"/>
  <c r="EI75"/>
  <c r="BI35"/>
  <c r="BJ35"/>
  <c r="EH26"/>
  <c r="EI26"/>
  <c r="CY99"/>
  <c r="CZ99"/>
  <c r="Z17"/>
  <c r="AA17"/>
  <c r="EQ77"/>
  <c r="S43"/>
  <c r="T43"/>
  <c r="CK59"/>
  <c r="CL59"/>
  <c r="AG67"/>
  <c r="AH67"/>
  <c r="CR91"/>
  <c r="CS91"/>
  <c r="BI27"/>
  <c r="BJ27"/>
  <c r="BI98"/>
  <c r="BJ98"/>
  <c r="EH16"/>
  <c r="EI16"/>
  <c r="HB92"/>
  <c r="HC92"/>
  <c r="E92"/>
  <c r="DT103"/>
  <c r="DU103"/>
  <c r="Z78"/>
  <c r="AA78"/>
  <c r="L86"/>
  <c r="M86"/>
  <c r="DT49"/>
  <c r="DU49"/>
  <c r="FL19"/>
  <c r="BB72"/>
  <c r="BC72"/>
  <c r="CR9"/>
  <c r="CS9"/>
  <c r="HB91"/>
  <c r="HC91"/>
  <c r="E91"/>
  <c r="S79"/>
  <c r="T79"/>
  <c r="EH79"/>
  <c r="EI79"/>
  <c r="DT5"/>
  <c r="DU5"/>
  <c r="AU56"/>
  <c r="AV56"/>
  <c r="CR57"/>
  <c r="CS57"/>
  <c r="FL73"/>
  <c r="DM54"/>
  <c r="DN54"/>
  <c r="AU23"/>
  <c r="AV23"/>
  <c r="BB15"/>
  <c r="BC15"/>
  <c r="EO35"/>
  <c r="EP35"/>
  <c r="DF88"/>
  <c r="DG88"/>
  <c r="CY55"/>
  <c r="CZ55"/>
  <c r="AG49"/>
  <c r="AH49"/>
  <c r="BW47"/>
  <c r="BX47"/>
  <c r="CR46"/>
  <c r="CS46"/>
  <c r="AU15"/>
  <c r="AV15"/>
  <c r="BB23"/>
  <c r="BC23"/>
  <c r="BW87"/>
  <c r="BX87"/>
  <c r="GG47"/>
  <c r="EQ44"/>
  <c r="BB55"/>
  <c r="BC55"/>
  <c r="AU47"/>
  <c r="AV47"/>
  <c r="GG54"/>
  <c r="CY31"/>
  <c r="CZ31"/>
  <c r="DF25"/>
  <c r="DG25"/>
  <c r="AG103"/>
  <c r="AH103"/>
  <c r="AU13"/>
  <c r="AV13"/>
  <c r="AV10"/>
  <c r="CK18"/>
  <c r="CL18"/>
  <c r="BP34"/>
  <c r="BQ34"/>
  <c r="BI50"/>
  <c r="BJ50"/>
  <c r="AN66"/>
  <c r="AO66"/>
  <c r="BW82"/>
  <c r="BX82"/>
  <c r="DM98"/>
  <c r="DN98"/>
  <c r="DT11"/>
  <c r="DU11"/>
  <c r="CE11"/>
  <c r="T11"/>
  <c r="BW19"/>
  <c r="BX19"/>
  <c r="DT27"/>
  <c r="DU27"/>
  <c r="DM35"/>
  <c r="DN35"/>
  <c r="CK43"/>
  <c r="CL43"/>
  <c r="EH43"/>
  <c r="EI43"/>
  <c r="L51"/>
  <c r="M51"/>
  <c r="BP51"/>
  <c r="BQ51"/>
  <c r="L59"/>
  <c r="M59"/>
  <c r="AU59"/>
  <c r="AV59"/>
  <c r="EO67"/>
  <c r="EP67"/>
  <c r="AN67"/>
  <c r="AO67"/>
  <c r="DT75"/>
  <c r="DU75"/>
  <c r="Z75"/>
  <c r="AA75"/>
  <c r="L83"/>
  <c r="M83"/>
  <c r="BW83"/>
  <c r="BX83"/>
  <c r="BI91"/>
  <c r="BJ91"/>
  <c r="DF91"/>
  <c r="DG91"/>
  <c r="DM99"/>
  <c r="DN99"/>
  <c r="CD99"/>
  <c r="CE99"/>
  <c r="EO59"/>
  <c r="EP59"/>
  <c r="AO10"/>
  <c r="CR35"/>
  <c r="CS35"/>
  <c r="CD19"/>
  <c r="CE19"/>
  <c r="AN82"/>
  <c r="AO82"/>
  <c r="M9"/>
  <c r="GG38"/>
  <c r="CD49"/>
  <c r="CE49"/>
  <c r="CD39"/>
  <c r="CE39"/>
  <c r="AG15"/>
  <c r="AH15"/>
  <c r="DM63"/>
  <c r="DN63"/>
  <c r="FL61"/>
  <c r="CK73"/>
  <c r="CL73"/>
  <c r="CK85"/>
  <c r="CL85"/>
  <c r="AH10"/>
  <c r="AU82"/>
  <c r="AV82"/>
  <c r="S19"/>
  <c r="T19"/>
  <c r="DT43"/>
  <c r="DU43"/>
  <c r="EA75"/>
  <c r="EB75"/>
  <c r="EH99"/>
  <c r="EI99"/>
  <c r="AG83"/>
  <c r="AH83"/>
  <c r="EO75"/>
  <c r="EP75"/>
  <c r="HC81"/>
  <c r="E81"/>
  <c r="EA72"/>
  <c r="EB72"/>
  <c r="EA80"/>
  <c r="EB80"/>
  <c r="EA38"/>
  <c r="EB38"/>
  <c r="L96"/>
  <c r="M96"/>
  <c r="AU97"/>
  <c r="AV97"/>
  <c r="DF46"/>
  <c r="DG46"/>
  <c r="CR96"/>
  <c r="CS96"/>
  <c r="GG100"/>
  <c r="DF78"/>
  <c r="DG78"/>
  <c r="FL57"/>
  <c r="EQ29"/>
  <c r="EH71"/>
  <c r="EI71"/>
  <c r="Z103"/>
  <c r="AA103"/>
  <c r="DF97"/>
  <c r="DG97"/>
  <c r="AG22"/>
  <c r="AH22"/>
  <c r="BI31"/>
  <c r="BJ31"/>
  <c r="Z49"/>
  <c r="AA49"/>
  <c r="BW41"/>
  <c r="BX41"/>
  <c r="CD59"/>
  <c r="CE59"/>
  <c r="GG75"/>
  <c r="EQ74"/>
  <c r="AH7"/>
  <c r="EQ63"/>
  <c r="EQ66"/>
  <c r="S64"/>
  <c r="T64"/>
  <c r="DT79"/>
  <c r="DU79"/>
  <c r="CK41"/>
  <c r="CL41"/>
  <c r="BI63"/>
  <c r="BJ63"/>
  <c r="BB71"/>
  <c r="BC71"/>
  <c r="AN25"/>
  <c r="AO25"/>
  <c r="AN97"/>
  <c r="AO97"/>
  <c r="CY103"/>
  <c r="CZ103"/>
  <c r="Z13"/>
  <c r="AA13"/>
  <c r="HD10"/>
  <c r="CY50"/>
  <c r="CZ50"/>
  <c r="CD74"/>
  <c r="CE74"/>
  <c r="AG98"/>
  <c r="AH98"/>
  <c r="BX11"/>
  <c r="AU19"/>
  <c r="AV19"/>
  <c r="CR27"/>
  <c r="CS27"/>
  <c r="CK35"/>
  <c r="CL35"/>
  <c r="AN35"/>
  <c r="AO35"/>
  <c r="AG35"/>
  <c r="AH35"/>
  <c r="BB43"/>
  <c r="BC43"/>
  <c r="CR51"/>
  <c r="CS51"/>
  <c r="Z51"/>
  <c r="AA51"/>
  <c r="DF59"/>
  <c r="DG59"/>
  <c r="EH67"/>
  <c r="EI67"/>
  <c r="BI75"/>
  <c r="BJ75"/>
  <c r="CR75"/>
  <c r="CS75"/>
  <c r="DT91"/>
  <c r="DU91"/>
  <c r="BW91"/>
  <c r="BX91"/>
  <c r="L99"/>
  <c r="M99"/>
  <c r="Z99"/>
  <c r="AA99"/>
  <c r="DF27"/>
  <c r="DG27"/>
  <c r="AO11"/>
  <c r="DF83"/>
  <c r="DG83"/>
  <c r="EA50"/>
  <c r="EB50"/>
  <c r="T6"/>
  <c r="AN73"/>
  <c r="AO73"/>
  <c r="DM49"/>
  <c r="DN49"/>
  <c r="DF103"/>
  <c r="DG103"/>
  <c r="DT89"/>
  <c r="DU89"/>
  <c r="EH19"/>
  <c r="EI19"/>
  <c r="EQ42"/>
  <c r="EA73"/>
  <c r="EB73"/>
  <c r="GG96"/>
  <c r="GG65"/>
  <c r="BB87"/>
  <c r="BC87"/>
  <c r="AU26"/>
  <c r="AV26"/>
  <c r="AG74"/>
  <c r="AH74"/>
  <c r="AG27"/>
  <c r="AH27"/>
  <c r="EA43"/>
  <c r="EB43"/>
  <c r="CR59"/>
  <c r="CS59"/>
  <c r="EH90"/>
  <c r="EI90"/>
  <c r="S74"/>
  <c r="T74"/>
  <c r="EA55"/>
  <c r="EB55"/>
  <c r="BI81"/>
  <c r="BJ81"/>
  <c r="BP95"/>
  <c r="BQ95"/>
  <c r="GG69"/>
  <c r="CD88"/>
  <c r="CE88"/>
  <c r="CK47"/>
  <c r="CL47"/>
  <c r="CD57"/>
  <c r="CE57"/>
  <c r="DT95"/>
  <c r="DU95"/>
  <c r="EQ82"/>
  <c r="BW97"/>
  <c r="BX97"/>
  <c r="CD33"/>
  <c r="CE33"/>
  <c r="S30"/>
  <c r="T30"/>
  <c r="AA7"/>
  <c r="AN91"/>
  <c r="AO91"/>
  <c r="CR56"/>
  <c r="CS56"/>
  <c r="CK65"/>
  <c r="CL65"/>
  <c r="CD81"/>
  <c r="CE81"/>
  <c r="CD89"/>
  <c r="CE89"/>
  <c r="GG73"/>
  <c r="EQ65"/>
  <c r="AU17"/>
  <c r="AV17"/>
  <c r="CR31"/>
  <c r="CS31"/>
  <c r="T7"/>
  <c r="BW95"/>
  <c r="BX95"/>
  <c r="CR80"/>
  <c r="CS80"/>
  <c r="DM31"/>
  <c r="DN31"/>
  <c r="BP55"/>
  <c r="BQ55"/>
  <c r="Z70"/>
  <c r="AA70"/>
  <c r="BW79"/>
  <c r="BX79"/>
  <c r="CK72"/>
  <c r="CL72"/>
  <c r="CD17"/>
  <c r="CE17"/>
  <c r="EQ81"/>
  <c r="BI85"/>
  <c r="BJ85"/>
  <c r="DM21"/>
  <c r="DN21"/>
  <c r="BX10"/>
  <c r="AN26"/>
  <c r="AO26"/>
  <c r="DT34"/>
  <c r="DU34"/>
  <c r="CK50"/>
  <c r="CL50"/>
  <c r="DF74"/>
  <c r="DG74"/>
  <c r="CY82"/>
  <c r="CZ82"/>
  <c r="DF98"/>
  <c r="DG98"/>
  <c r="CY11"/>
  <c r="CZ11"/>
  <c r="AH11"/>
  <c r="BQ11"/>
  <c r="BI19"/>
  <c r="BJ19"/>
  <c r="L27"/>
  <c r="M27"/>
  <c r="CD27"/>
  <c r="CE27"/>
  <c r="CD35"/>
  <c r="CE35"/>
  <c r="DM43"/>
  <c r="DN43"/>
  <c r="CD43"/>
  <c r="CE43"/>
  <c r="EA51"/>
  <c r="EB51"/>
  <c r="BW51"/>
  <c r="BX51"/>
  <c r="HB59"/>
  <c r="HD59"/>
  <c r="F59"/>
  <c r="DM59"/>
  <c r="DN59"/>
  <c r="AU67"/>
  <c r="AV67"/>
  <c r="BI67"/>
  <c r="BJ67"/>
  <c r="CK75"/>
  <c r="CL75"/>
  <c r="BB75"/>
  <c r="BC75"/>
  <c r="BI83"/>
  <c r="BJ83"/>
  <c r="EA83"/>
  <c r="EB83"/>
  <c r="DT83"/>
  <c r="DU83"/>
  <c r="EA91"/>
  <c r="EB91"/>
  <c r="CD91"/>
  <c r="CE91"/>
  <c r="CK99"/>
  <c r="CL99"/>
  <c r="BB99"/>
  <c r="BC99"/>
  <c r="EA35"/>
  <c r="EB35"/>
  <c r="CK66"/>
  <c r="CL66"/>
  <c r="BB42"/>
  <c r="BC42"/>
  <c r="DF43"/>
  <c r="DG43"/>
  <c r="AA10"/>
  <c r="EA74"/>
  <c r="EB74"/>
  <c r="HC59"/>
  <c r="E59"/>
  <c r="EQ24"/>
  <c r="CK49"/>
  <c r="CL49"/>
  <c r="BP40"/>
  <c r="BQ40"/>
  <c r="CR67"/>
  <c r="CS67"/>
  <c r="AN81"/>
  <c r="AO81"/>
  <c r="EA81"/>
  <c r="EB81"/>
  <c r="AN23"/>
  <c r="AO23"/>
  <c r="AG99"/>
  <c r="AH99"/>
  <c r="T5"/>
  <c r="EH61"/>
  <c r="EI61"/>
  <c r="AG58"/>
  <c r="AH58"/>
  <c r="BW35"/>
  <c r="BX35"/>
  <c r="CK51"/>
  <c r="CL51"/>
  <c r="CY59"/>
  <c r="CZ59"/>
  <c r="Z67"/>
  <c r="AA67"/>
  <c r="L91"/>
  <c r="M91"/>
  <c r="BP98"/>
  <c r="BQ98"/>
  <c r="Z83"/>
  <c r="AA83"/>
  <c r="HC49"/>
  <c r="E49"/>
  <c r="AO8"/>
  <c r="BP33"/>
  <c r="BQ33"/>
  <c r="BI47"/>
  <c r="BJ47"/>
  <c r="AU48"/>
  <c r="AV48"/>
  <c r="CK33"/>
  <c r="CL33"/>
  <c r="EQ39"/>
  <c r="CY49"/>
  <c r="CZ49"/>
  <c r="GG44"/>
  <c r="GG91"/>
  <c r="EA56"/>
  <c r="EB56"/>
  <c r="DT88"/>
  <c r="DU88"/>
  <c r="EQ56"/>
  <c r="S94"/>
  <c r="T94"/>
  <c r="AN58"/>
  <c r="AO58"/>
  <c r="HD43"/>
  <c r="F43"/>
  <c r="BW43"/>
  <c r="BX43"/>
  <c r="BB51"/>
  <c r="BC51"/>
  <c r="DT67"/>
  <c r="DU67"/>
  <c r="AU75"/>
  <c r="AV75"/>
  <c r="CY83"/>
  <c r="CZ83"/>
  <c r="AU91"/>
  <c r="AV91"/>
  <c r="CR26"/>
  <c r="CS26"/>
  <c r="AN15"/>
  <c r="AO15"/>
  <c r="BW103"/>
  <c r="BX103"/>
  <c r="GG64"/>
  <c r="S88"/>
  <c r="T88"/>
  <c r="Z74"/>
  <c r="AA74"/>
  <c r="CY19"/>
  <c r="CZ19"/>
  <c r="AN51"/>
  <c r="AO51"/>
  <c r="CD75"/>
  <c r="CE75"/>
  <c r="CY67"/>
  <c r="CZ67"/>
  <c r="EH89"/>
  <c r="EI89"/>
  <c r="FL38"/>
  <c r="DM9"/>
  <c r="DN9"/>
  <c r="AG46"/>
  <c r="AH46"/>
  <c r="BI97"/>
  <c r="BJ97"/>
  <c r="EQ62"/>
  <c r="S90"/>
  <c r="T90"/>
  <c r="DF19"/>
  <c r="DG19"/>
  <c r="EO99"/>
  <c r="EP99"/>
  <c r="HB35"/>
  <c r="HC35"/>
  <c r="E35"/>
  <c r="EO47"/>
  <c r="EP47"/>
  <c r="EO49"/>
  <c r="EP49"/>
  <c r="EQ97"/>
  <c r="CY95"/>
  <c r="CZ95"/>
  <c r="CK86"/>
  <c r="CL86"/>
  <c r="BI96"/>
  <c r="BJ96"/>
  <c r="AG56"/>
  <c r="AH56"/>
  <c r="AG73"/>
  <c r="AH73"/>
  <c r="AU30"/>
  <c r="AV30"/>
  <c r="CE9"/>
  <c r="FL55"/>
  <c r="CY26"/>
  <c r="CZ26"/>
  <c r="DF58"/>
  <c r="DG58"/>
  <c r="EO11"/>
  <c r="EP11"/>
  <c r="DT19"/>
  <c r="DU19"/>
  <c r="BP43"/>
  <c r="BQ43"/>
  <c r="AU51"/>
  <c r="AV51"/>
  <c r="L67"/>
  <c r="M67"/>
  <c r="DM83"/>
  <c r="DN83"/>
  <c r="CK91"/>
  <c r="CL91"/>
  <c r="BP99"/>
  <c r="BQ99"/>
  <c r="CK58"/>
  <c r="CL58"/>
  <c r="BI99"/>
  <c r="BJ99"/>
  <c r="CY89"/>
  <c r="CZ89"/>
  <c r="BW23"/>
  <c r="BX23"/>
  <c r="CD103"/>
  <c r="CE103"/>
  <c r="FL77"/>
  <c r="S61"/>
  <c r="T61"/>
  <c r="CD82"/>
  <c r="CE82"/>
  <c r="AN19"/>
  <c r="AO19"/>
  <c r="DT59"/>
  <c r="DU59"/>
  <c r="CK83"/>
  <c r="CL83"/>
  <c r="DF51"/>
  <c r="DG51"/>
  <c r="EH35"/>
  <c r="EI35"/>
  <c r="AG33"/>
  <c r="AH33"/>
  <c r="CY86"/>
  <c r="CZ86"/>
  <c r="BB53"/>
  <c r="BC53"/>
  <c r="L75"/>
  <c r="M75"/>
  <c r="EQ69"/>
  <c r="EQ99"/>
  <c r="DM19"/>
  <c r="DN19"/>
  <c r="AN59"/>
  <c r="AO59"/>
  <c r="BB83"/>
  <c r="BC83"/>
  <c r="EO73"/>
  <c r="EP73"/>
  <c r="BP65"/>
  <c r="BQ65"/>
  <c r="FL103"/>
  <c r="CL7"/>
  <c r="BJ5"/>
  <c r="DM15"/>
  <c r="DN15"/>
  <c r="FL41"/>
  <c r="EH41"/>
  <c r="EI41"/>
  <c r="BI39"/>
  <c r="BJ39"/>
  <c r="FL91"/>
  <c r="EQ72"/>
  <c r="EQ68"/>
  <c r="DT87"/>
  <c r="DU87"/>
  <c r="BI87"/>
  <c r="BJ87"/>
  <c r="CD34"/>
  <c r="CE34"/>
  <c r="DM74"/>
  <c r="DN74"/>
  <c r="DT98"/>
  <c r="DU98"/>
  <c r="BJ11"/>
  <c r="BB35"/>
  <c r="BC35"/>
  <c r="CK67"/>
  <c r="CL67"/>
  <c r="BB67"/>
  <c r="BC67"/>
  <c r="AG75"/>
  <c r="AH75"/>
  <c r="EH83"/>
  <c r="EI83"/>
  <c r="S35"/>
  <c r="T35"/>
  <c r="S46"/>
  <c r="T46"/>
  <c r="FL87"/>
  <c r="EQ89"/>
  <c r="EO27"/>
  <c r="EP27"/>
  <c r="BI43"/>
  <c r="BJ43"/>
  <c r="CY51"/>
  <c r="CZ51"/>
  <c r="DF67"/>
  <c r="DG67"/>
  <c r="AG91"/>
  <c r="AH91"/>
  <c r="AN39"/>
  <c r="AO39"/>
  <c r="DM86"/>
  <c r="DN86"/>
  <c r="Z27"/>
  <c r="AA27"/>
  <c r="AN54"/>
  <c r="AO54"/>
  <c r="DT42"/>
  <c r="DU42"/>
  <c r="AV11"/>
  <c r="Z35"/>
  <c r="AA35"/>
  <c r="Z59"/>
  <c r="AA59"/>
  <c r="BP67"/>
  <c r="BQ67"/>
  <c r="AN99"/>
  <c r="AO99"/>
  <c r="BP59"/>
  <c r="BQ59"/>
  <c r="CD97"/>
  <c r="CE97"/>
  <c r="AG23"/>
  <c r="AH23"/>
  <c r="FL101"/>
  <c r="EQ91"/>
  <c r="S42"/>
  <c r="T42"/>
  <c r="BW27"/>
  <c r="BX27"/>
  <c r="D73"/>
  <c r="BW89"/>
  <c r="BX89"/>
  <c r="DM79"/>
  <c r="DN79"/>
  <c r="GG102"/>
  <c r="FL72"/>
  <c r="S16"/>
  <c r="T16"/>
  <c r="AU40"/>
  <c r="AV40"/>
  <c r="AN63"/>
  <c r="AO63"/>
  <c r="EH57"/>
  <c r="EI57"/>
  <c r="FL40"/>
  <c r="AG71"/>
  <c r="AH71"/>
  <c r="CD47"/>
  <c r="CE47"/>
  <c r="AN31"/>
  <c r="AO31"/>
  <c r="EH11"/>
  <c r="EI11"/>
  <c r="EA27"/>
  <c r="EB27"/>
  <c r="AU43"/>
  <c r="AV43"/>
  <c r="DM51"/>
  <c r="DN51"/>
  <c r="EA67"/>
  <c r="EB67"/>
  <c r="AN75"/>
  <c r="AO75"/>
  <c r="S91"/>
  <c r="T91"/>
  <c r="HD99"/>
  <c r="F99"/>
  <c r="HD95"/>
  <c r="F95"/>
  <c r="S31"/>
  <c r="T31"/>
  <c r="AU27"/>
  <c r="AV27"/>
  <c r="CY65"/>
  <c r="CZ65"/>
  <c r="FL56"/>
  <c r="DF5"/>
  <c r="DG5"/>
  <c r="DF95"/>
  <c r="DG95"/>
  <c r="BP57"/>
  <c r="BQ57"/>
  <c r="BB63"/>
  <c r="BC63"/>
  <c r="BP64"/>
  <c r="BQ64"/>
  <c r="DT6"/>
  <c r="DU6"/>
  <c r="FL88"/>
  <c r="FL94"/>
  <c r="EA88"/>
  <c r="EB88"/>
  <c r="AN18"/>
  <c r="AO18"/>
  <c r="CK90"/>
  <c r="CL90"/>
  <c r="DM11"/>
  <c r="DN11"/>
  <c r="BP19"/>
  <c r="BQ19"/>
  <c r="CY35"/>
  <c r="CZ35"/>
  <c r="L43"/>
  <c r="M43"/>
  <c r="BI51"/>
  <c r="BJ51"/>
  <c r="BW59"/>
  <c r="BX59"/>
  <c r="CY75"/>
  <c r="CZ75"/>
  <c r="CY91"/>
  <c r="CZ91"/>
  <c r="CR99"/>
  <c r="CS99"/>
  <c r="EA19"/>
  <c r="EB19"/>
  <c r="DF50"/>
  <c r="DG50"/>
  <c r="S92"/>
  <c r="T92"/>
  <c r="CY45"/>
  <c r="CZ45"/>
  <c r="DT53"/>
  <c r="DU53"/>
  <c r="EA61"/>
  <c r="EB61"/>
  <c r="HD101"/>
  <c r="F101"/>
  <c r="AN20"/>
  <c r="AO20"/>
  <c r="AU85"/>
  <c r="AV85"/>
  <c r="CR93"/>
  <c r="CS93"/>
  <c r="FH29"/>
  <c r="CJ77"/>
  <c r="FG82"/>
  <c r="DL82"/>
  <c r="FK40"/>
  <c r="EN40"/>
  <c r="FJ95"/>
  <c r="EG95"/>
  <c r="CX21"/>
  <c r="FE21"/>
  <c r="EX80"/>
  <c r="BA80"/>
  <c r="F10"/>
  <c r="CX39"/>
  <c r="FE39"/>
  <c r="EL74"/>
  <c r="EN74"/>
  <c r="EM74"/>
  <c r="FE46"/>
  <c r="CX46"/>
  <c r="CO15"/>
  <c r="CP15"/>
  <c r="BT33"/>
  <c r="BU33"/>
  <c r="EU37"/>
  <c r="AF37"/>
  <c r="CL12"/>
  <c r="CY12"/>
  <c r="CZ12"/>
  <c r="AA12"/>
  <c r="CE12"/>
  <c r="HD12"/>
  <c r="F12"/>
  <c r="AH12"/>
  <c r="BJ12"/>
  <c r="EH12"/>
  <c r="EI12"/>
  <c r="AO12"/>
  <c r="BX12"/>
  <c r="CR12"/>
  <c r="CS12"/>
  <c r="M12"/>
  <c r="AV12"/>
  <c r="T12"/>
  <c r="EO12"/>
  <c r="EP12"/>
  <c r="BQ12"/>
  <c r="BC12"/>
  <c r="EA12"/>
  <c r="EB12"/>
  <c r="DM12"/>
  <c r="DN12"/>
  <c r="DT12"/>
  <c r="DU12"/>
  <c r="CD28"/>
  <c r="CE28"/>
  <c r="EO28"/>
  <c r="EP28"/>
  <c r="EH28"/>
  <c r="EI28"/>
  <c r="DM28"/>
  <c r="DN28"/>
  <c r="DT28"/>
  <c r="DU28"/>
  <c r="EA28"/>
  <c r="EB28"/>
  <c r="CY28"/>
  <c r="CZ28"/>
  <c r="AG28"/>
  <c r="AH28"/>
  <c r="DF28"/>
  <c r="DG28"/>
  <c r="Z28"/>
  <c r="AA28"/>
  <c r="BP28"/>
  <c r="BQ28"/>
  <c r="BI28"/>
  <c r="BJ28"/>
  <c r="S28"/>
  <c r="T28"/>
  <c r="CK28"/>
  <c r="CL28"/>
  <c r="BB28"/>
  <c r="BC28"/>
  <c r="BW28"/>
  <c r="BX28"/>
  <c r="AN28"/>
  <c r="AO28"/>
  <c r="CR28"/>
  <c r="CS28"/>
  <c r="L28"/>
  <c r="M28"/>
  <c r="AU28"/>
  <c r="AV28"/>
  <c r="EH60"/>
  <c r="EI60"/>
  <c r="DM60"/>
  <c r="DN60"/>
  <c r="CY60"/>
  <c r="CZ60"/>
  <c r="DF60"/>
  <c r="DG60"/>
  <c r="CD60"/>
  <c r="CE60"/>
  <c r="Z60"/>
  <c r="AA60"/>
  <c r="BW60"/>
  <c r="BX60"/>
  <c r="CK60"/>
  <c r="CL60"/>
  <c r="BP60"/>
  <c r="BQ60"/>
  <c r="S60"/>
  <c r="T60"/>
  <c r="AN60"/>
  <c r="AO60"/>
  <c r="BI60"/>
  <c r="BJ60"/>
  <c r="DT60"/>
  <c r="DU60"/>
  <c r="CR60"/>
  <c r="CS60"/>
  <c r="EO60"/>
  <c r="EP60"/>
  <c r="AU60"/>
  <c r="AV60"/>
  <c r="BB60"/>
  <c r="BC60"/>
  <c r="AG60"/>
  <c r="AH60"/>
  <c r="EA60"/>
  <c r="EB60"/>
  <c r="L60"/>
  <c r="M60"/>
  <c r="DM100"/>
  <c r="DN100"/>
  <c r="CY100"/>
  <c r="CZ100"/>
  <c r="CK100"/>
  <c r="CL100"/>
  <c r="CR100"/>
  <c r="CS100"/>
  <c r="L100"/>
  <c r="M100"/>
  <c r="BB100"/>
  <c r="BC100"/>
  <c r="BP100"/>
  <c r="BQ100"/>
  <c r="EH100"/>
  <c r="EI100"/>
  <c r="EA100"/>
  <c r="EB100"/>
  <c r="BW100"/>
  <c r="BX100"/>
  <c r="BI100"/>
  <c r="BJ100"/>
  <c r="EO100"/>
  <c r="EP100"/>
  <c r="DT100"/>
  <c r="DU100"/>
  <c r="Z100"/>
  <c r="AA100"/>
  <c r="DF100"/>
  <c r="DG100"/>
  <c r="AG100"/>
  <c r="AH100"/>
  <c r="D100"/>
  <c r="CD100"/>
  <c r="CE100"/>
  <c r="AU100"/>
  <c r="AV100"/>
  <c r="AN100"/>
  <c r="AO100"/>
  <c r="S100"/>
  <c r="T100"/>
  <c r="CR77"/>
  <c r="CS77"/>
  <c r="DT77"/>
  <c r="DU77"/>
  <c r="EO77"/>
  <c r="EP77"/>
  <c r="EH77"/>
  <c r="EI77"/>
  <c r="AU77"/>
  <c r="AV77"/>
  <c r="L77"/>
  <c r="M77"/>
  <c r="S77"/>
  <c r="T77"/>
  <c r="Z77"/>
  <c r="AA77"/>
  <c r="BW77"/>
  <c r="BX77"/>
  <c r="CY77"/>
  <c r="CZ77"/>
  <c r="DF77"/>
  <c r="DG77"/>
  <c r="DM77"/>
  <c r="DN77"/>
  <c r="CK77"/>
  <c r="CL77"/>
  <c r="D77"/>
  <c r="BP77"/>
  <c r="BQ77"/>
  <c r="CD77"/>
  <c r="CE77"/>
  <c r="BI77"/>
  <c r="BJ77"/>
  <c r="BB77"/>
  <c r="BC77"/>
  <c r="FI56"/>
  <c r="FB14"/>
  <c r="AF14"/>
  <c r="DL12"/>
  <c r="EN63"/>
  <c r="DE76"/>
  <c r="BB61"/>
  <c r="BC61"/>
  <c r="DQ71"/>
  <c r="DR71"/>
  <c r="DQ64"/>
  <c r="DR64"/>
  <c r="FF49"/>
  <c r="DE49"/>
  <c r="DC21"/>
  <c r="FF21"/>
  <c r="DD21"/>
  <c r="FC103"/>
  <c r="CJ103"/>
  <c r="FC92"/>
  <c r="CJ92"/>
  <c r="CI71"/>
  <c r="CH71"/>
  <c r="FC25"/>
  <c r="CJ25"/>
  <c r="EH10"/>
  <c r="EI10"/>
  <c r="BC10"/>
  <c r="DF10"/>
  <c r="DG10"/>
  <c r="DT10"/>
  <c r="DU10"/>
  <c r="M10"/>
  <c r="EA10"/>
  <c r="EB10"/>
  <c r="T10"/>
  <c r="CL10"/>
  <c r="EO10"/>
  <c r="EP10"/>
  <c r="S18"/>
  <c r="T18"/>
  <c r="BP18"/>
  <c r="BQ18"/>
  <c r="AU18"/>
  <c r="AV18"/>
  <c r="Z18"/>
  <c r="AA18"/>
  <c r="BB18"/>
  <c r="BC18"/>
  <c r="BI18"/>
  <c r="BJ18"/>
  <c r="L18"/>
  <c r="M18"/>
  <c r="DM18"/>
  <c r="DN18"/>
  <c r="CY18"/>
  <c r="CZ18"/>
  <c r="EH18"/>
  <c r="EI18"/>
  <c r="EO18"/>
  <c r="EP18"/>
  <c r="DT18"/>
  <c r="DU18"/>
  <c r="EA18"/>
  <c r="EB18"/>
  <c r="L26"/>
  <c r="M26"/>
  <c r="DT26"/>
  <c r="DU26"/>
  <c r="DF26"/>
  <c r="DG26"/>
  <c r="BI26"/>
  <c r="BJ26"/>
  <c r="Z26"/>
  <c r="AA26"/>
  <c r="CD26"/>
  <c r="CE26"/>
  <c r="CK26"/>
  <c r="CL26"/>
  <c r="BB26"/>
  <c r="BC26"/>
  <c r="S26"/>
  <c r="T26"/>
  <c r="BP26"/>
  <c r="BQ26"/>
  <c r="EO26"/>
  <c r="EP26"/>
  <c r="AG26"/>
  <c r="AH26"/>
  <c r="BW26"/>
  <c r="BX26"/>
  <c r="DM26"/>
  <c r="DN26"/>
  <c r="L34"/>
  <c r="M34"/>
  <c r="EA34"/>
  <c r="EB34"/>
  <c r="BB34"/>
  <c r="BC34"/>
  <c r="Z34"/>
  <c r="AA34"/>
  <c r="BI34"/>
  <c r="BJ34"/>
  <c r="AU34"/>
  <c r="AV34"/>
  <c r="CY34"/>
  <c r="CZ34"/>
  <c r="CR34"/>
  <c r="CS34"/>
  <c r="AG34"/>
  <c r="AH34"/>
  <c r="DF34"/>
  <c r="DG34"/>
  <c r="AN34"/>
  <c r="AO34"/>
  <c r="EH34"/>
  <c r="EI34"/>
  <c r="S34"/>
  <c r="T34"/>
  <c r="BW34"/>
  <c r="BX34"/>
  <c r="DM42"/>
  <c r="DN42"/>
  <c r="CK42"/>
  <c r="CL42"/>
  <c r="CY42"/>
  <c r="CZ42"/>
  <c r="EA42"/>
  <c r="EB42"/>
  <c r="Z42"/>
  <c r="AA42"/>
  <c r="AU42"/>
  <c r="AV42"/>
  <c r="AG42"/>
  <c r="AH42"/>
  <c r="DF42"/>
  <c r="DG42"/>
  <c r="L42"/>
  <c r="M42"/>
  <c r="AN42"/>
  <c r="AO42"/>
  <c r="EO42"/>
  <c r="EP42"/>
  <c r="EH42"/>
  <c r="EI42"/>
  <c r="BW42"/>
  <c r="BX42"/>
  <c r="BP42"/>
  <c r="BQ42"/>
  <c r="DM50"/>
  <c r="DN50"/>
  <c r="AG50"/>
  <c r="AH50"/>
  <c r="BW50"/>
  <c r="BX50"/>
  <c r="L50"/>
  <c r="M50"/>
  <c r="Z50"/>
  <c r="AA50"/>
  <c r="CD58"/>
  <c r="CE58"/>
  <c r="DT58"/>
  <c r="DU58"/>
  <c r="BB58"/>
  <c r="BC58"/>
  <c r="BI58"/>
  <c r="BJ58"/>
  <c r="AU58"/>
  <c r="AV58"/>
  <c r="EO58"/>
  <c r="EP58"/>
  <c r="EA58"/>
  <c r="EB58"/>
  <c r="EH58"/>
  <c r="EI58"/>
  <c r="BP58"/>
  <c r="BQ58"/>
  <c r="Z58"/>
  <c r="AA58"/>
  <c r="L58"/>
  <c r="M58"/>
  <c r="BW58"/>
  <c r="BX58"/>
  <c r="EO66"/>
  <c r="EP66"/>
  <c r="BP66"/>
  <c r="BQ66"/>
  <c r="CR66"/>
  <c r="CS66"/>
  <c r="BB66"/>
  <c r="BC66"/>
  <c r="AG66"/>
  <c r="AH66"/>
  <c r="L66"/>
  <c r="M66"/>
  <c r="BI66"/>
  <c r="BJ66"/>
  <c r="DF66"/>
  <c r="DG66"/>
  <c r="AU74"/>
  <c r="AV74"/>
  <c r="AN74"/>
  <c r="AO74"/>
  <c r="EO74"/>
  <c r="EP74"/>
  <c r="BI74"/>
  <c r="BJ74"/>
  <c r="EH74"/>
  <c r="EI74"/>
  <c r="BB74"/>
  <c r="BC74"/>
  <c r="DT74"/>
  <c r="DU74"/>
  <c r="CY74"/>
  <c r="CZ74"/>
  <c r="CK74"/>
  <c r="CL74"/>
  <c r="BP82"/>
  <c r="BQ82"/>
  <c r="DF82"/>
  <c r="DG82"/>
  <c r="BB82"/>
  <c r="BC82"/>
  <c r="EA82"/>
  <c r="EB82"/>
  <c r="S82"/>
  <c r="T82"/>
  <c r="CK82"/>
  <c r="CL82"/>
  <c r="EO82"/>
  <c r="EP82"/>
  <c r="Z82"/>
  <c r="AA82"/>
  <c r="AG82"/>
  <c r="AH82"/>
  <c r="DT82"/>
  <c r="DU82"/>
  <c r="EH82"/>
  <c r="EI82"/>
  <c r="CR82"/>
  <c r="CS82"/>
  <c r="DM82"/>
  <c r="DN82"/>
  <c r="BB90"/>
  <c r="BC90"/>
  <c r="AN90"/>
  <c r="AO90"/>
  <c r="BI90"/>
  <c r="BJ90"/>
  <c r="DM90"/>
  <c r="DN90"/>
  <c r="AU90"/>
  <c r="AV90"/>
  <c r="L90"/>
  <c r="M90"/>
  <c r="AG90"/>
  <c r="AH90"/>
  <c r="CR90"/>
  <c r="CS90"/>
  <c r="CD90"/>
  <c r="CE90"/>
  <c r="BP90"/>
  <c r="BQ90"/>
  <c r="BW90"/>
  <c r="BX90"/>
  <c r="CY90"/>
  <c r="CZ90"/>
  <c r="EO90"/>
  <c r="EP90"/>
  <c r="EA98"/>
  <c r="EB98"/>
  <c r="EO98"/>
  <c r="EP98"/>
  <c r="AU98"/>
  <c r="AV98"/>
  <c r="BB98"/>
  <c r="BC98"/>
  <c r="CY98"/>
  <c r="CZ98"/>
  <c r="Z98"/>
  <c r="AA98"/>
  <c r="AN98"/>
  <c r="AO98"/>
  <c r="CK98"/>
  <c r="CL98"/>
  <c r="CX93"/>
  <c r="BQ10"/>
  <c r="S58"/>
  <c r="T58"/>
  <c r="CR98"/>
  <c r="CS98"/>
  <c r="D42"/>
  <c r="DT90"/>
  <c r="DU90"/>
  <c r="S98"/>
  <c r="T98"/>
  <c r="L98"/>
  <c r="M98"/>
  <c r="DF90"/>
  <c r="DG90"/>
  <c r="CY66"/>
  <c r="CZ66"/>
  <c r="DM66"/>
  <c r="DN66"/>
  <c r="CY58"/>
  <c r="CZ58"/>
  <c r="BB50"/>
  <c r="BC50"/>
  <c r="DE52"/>
  <c r="FF52"/>
  <c r="DL67"/>
  <c r="FG67"/>
  <c r="EO45"/>
  <c r="EP45"/>
  <c r="EF21"/>
  <c r="EE21"/>
  <c r="CO87"/>
  <c r="CP87"/>
  <c r="EX78"/>
  <c r="BA78"/>
  <c r="AL66"/>
  <c r="AK66"/>
  <c r="EH20"/>
  <c r="EI20"/>
  <c r="EA20"/>
  <c r="EB20"/>
  <c r="DF20"/>
  <c r="DG20"/>
  <c r="CK20"/>
  <c r="CL20"/>
  <c r="BW20"/>
  <c r="BX20"/>
  <c r="AU20"/>
  <c r="AV20"/>
  <c r="AG20"/>
  <c r="AH20"/>
  <c r="Z20"/>
  <c r="AA20"/>
  <c r="BI20"/>
  <c r="BJ20"/>
  <c r="BB20"/>
  <c r="BC20"/>
  <c r="L20"/>
  <c r="M20"/>
  <c r="DM20"/>
  <c r="DN20"/>
  <c r="CD20"/>
  <c r="CE20"/>
  <c r="CR20"/>
  <c r="CS20"/>
  <c r="BP20"/>
  <c r="BQ20"/>
  <c r="DT20"/>
  <c r="DU20"/>
  <c r="S20"/>
  <c r="T20"/>
  <c r="EO20"/>
  <c r="EP20"/>
  <c r="CY20"/>
  <c r="CZ20"/>
  <c r="L36"/>
  <c r="M36"/>
  <c r="EO36"/>
  <c r="EP36"/>
  <c r="AN36"/>
  <c r="AO36"/>
  <c r="BW36"/>
  <c r="BX36"/>
  <c r="BB36"/>
  <c r="BC36"/>
  <c r="AU36"/>
  <c r="AV36"/>
  <c r="CR36"/>
  <c r="CS36"/>
  <c r="Z36"/>
  <c r="AA36"/>
  <c r="EH36"/>
  <c r="EI36"/>
  <c r="DM36"/>
  <c r="DN36"/>
  <c r="EA36"/>
  <c r="EB36"/>
  <c r="BP36"/>
  <c r="BQ36"/>
  <c r="AG36"/>
  <c r="AH36"/>
  <c r="DT36"/>
  <c r="DU36"/>
  <c r="BI36"/>
  <c r="BJ36"/>
  <c r="CY36"/>
  <c r="CZ36"/>
  <c r="DF36"/>
  <c r="DG36"/>
  <c r="BW52"/>
  <c r="BX52"/>
  <c r="BI52"/>
  <c r="BJ52"/>
  <c r="EO52"/>
  <c r="EP52"/>
  <c r="DF52"/>
  <c r="DG52"/>
  <c r="CR52"/>
  <c r="CS52"/>
  <c r="CY52"/>
  <c r="CZ52"/>
  <c r="CD52"/>
  <c r="CE52"/>
  <c r="CK52"/>
  <c r="CL52"/>
  <c r="L52"/>
  <c r="M52"/>
  <c r="Z52"/>
  <c r="AA52"/>
  <c r="AG52"/>
  <c r="AH52"/>
  <c r="AU52"/>
  <c r="AV52"/>
  <c r="BP52"/>
  <c r="BQ52"/>
  <c r="DM52"/>
  <c r="DN52"/>
  <c r="EA52"/>
  <c r="EB52"/>
  <c r="AN52"/>
  <c r="AO52"/>
  <c r="DT52"/>
  <c r="DU52"/>
  <c r="BB52"/>
  <c r="BC52"/>
  <c r="S52"/>
  <c r="T52"/>
  <c r="AG68"/>
  <c r="AH68"/>
  <c r="CK68"/>
  <c r="CL68"/>
  <c r="DF68"/>
  <c r="DG68"/>
  <c r="HD68"/>
  <c r="F68"/>
  <c r="EA68"/>
  <c r="EB68"/>
  <c r="CD68"/>
  <c r="CE68"/>
  <c r="CY68"/>
  <c r="CZ68"/>
  <c r="Z68"/>
  <c r="AA68"/>
  <c r="CR68"/>
  <c r="CS68"/>
  <c r="DT68"/>
  <c r="DU68"/>
  <c r="EH68"/>
  <c r="EI68"/>
  <c r="EO68"/>
  <c r="EP68"/>
  <c r="AN68"/>
  <c r="AO68"/>
  <c r="BB68"/>
  <c r="BC68"/>
  <c r="BW68"/>
  <c r="BX68"/>
  <c r="L68"/>
  <c r="M68"/>
  <c r="BP68"/>
  <c r="BQ68"/>
  <c r="AU68"/>
  <c r="AV68"/>
  <c r="DM68"/>
  <c r="DN68"/>
  <c r="BI68"/>
  <c r="BJ68"/>
  <c r="S68"/>
  <c r="T68"/>
  <c r="L76"/>
  <c r="M76"/>
  <c r="HD76"/>
  <c r="F76"/>
  <c r="AG76"/>
  <c r="AH76"/>
  <c r="DT76"/>
  <c r="DU76"/>
  <c r="CY76"/>
  <c r="CZ76"/>
  <c r="BW76"/>
  <c r="BX76"/>
  <c r="BB76"/>
  <c r="BC76"/>
  <c r="CR76"/>
  <c r="CS76"/>
  <c r="S76"/>
  <c r="T76"/>
  <c r="AN76"/>
  <c r="AO76"/>
  <c r="CK76"/>
  <c r="CL76"/>
  <c r="BP76"/>
  <c r="BQ76"/>
  <c r="DM76"/>
  <c r="DN76"/>
  <c r="BI76"/>
  <c r="BJ76"/>
  <c r="CD76"/>
  <c r="CE76"/>
  <c r="AU76"/>
  <c r="AV76"/>
  <c r="EO76"/>
  <c r="EP76"/>
  <c r="Z76"/>
  <c r="AA76"/>
  <c r="EH76"/>
  <c r="EI76"/>
  <c r="DF76"/>
  <c r="DG76"/>
  <c r="BH29"/>
  <c r="EY29"/>
  <c r="FG23"/>
  <c r="DL23"/>
  <c r="CH85"/>
  <c r="CI85"/>
  <c r="AK52"/>
  <c r="AL52"/>
  <c r="EW35"/>
  <c r="AT35"/>
  <c r="AG13"/>
  <c r="AH13"/>
  <c r="BW13"/>
  <c r="BX13"/>
  <c r="DT13"/>
  <c r="DU13"/>
  <c r="EH13"/>
  <c r="EI13"/>
  <c r="L13"/>
  <c r="M13"/>
  <c r="DF13"/>
  <c r="DG13"/>
  <c r="CR13"/>
  <c r="CS13"/>
  <c r="BI13"/>
  <c r="BJ13"/>
  <c r="EA13"/>
  <c r="EB13"/>
  <c r="AN13"/>
  <c r="AO13"/>
  <c r="CD13"/>
  <c r="CE13"/>
  <c r="DM13"/>
  <c r="DN13"/>
  <c r="BP13"/>
  <c r="BQ13"/>
  <c r="S13"/>
  <c r="T13"/>
  <c r="BB13"/>
  <c r="BC13"/>
  <c r="CK13"/>
  <c r="CL13"/>
  <c r="EO13"/>
  <c r="EP13"/>
  <c r="CY13"/>
  <c r="CZ13"/>
  <c r="Z29"/>
  <c r="AA29"/>
  <c r="CR29"/>
  <c r="CS29"/>
  <c r="L29"/>
  <c r="M29"/>
  <c r="BB29"/>
  <c r="BC29"/>
  <c r="S29"/>
  <c r="T29"/>
  <c r="CK29"/>
  <c r="CL29"/>
  <c r="EH29"/>
  <c r="EI29"/>
  <c r="BW29"/>
  <c r="BX29"/>
  <c r="DF29"/>
  <c r="DG29"/>
  <c r="EA29"/>
  <c r="EB29"/>
  <c r="AU29"/>
  <c r="AV29"/>
  <c r="DT29"/>
  <c r="DU29"/>
  <c r="CD29"/>
  <c r="CE29"/>
  <c r="EO29"/>
  <c r="EP29"/>
  <c r="DM29"/>
  <c r="DN29"/>
  <c r="AG29"/>
  <c r="AH29"/>
  <c r="BI29"/>
  <c r="BJ29"/>
  <c r="BP29"/>
  <c r="BQ29"/>
  <c r="AN29"/>
  <c r="AO29"/>
  <c r="CY29"/>
  <c r="CZ29"/>
  <c r="Z45"/>
  <c r="AA45"/>
  <c r="DT45"/>
  <c r="DU45"/>
  <c r="BB45"/>
  <c r="BC45"/>
  <c r="EA45"/>
  <c r="EB45"/>
  <c r="AN45"/>
  <c r="AO45"/>
  <c r="BW45"/>
  <c r="BX45"/>
  <c r="D45"/>
  <c r="DM45"/>
  <c r="DN45"/>
  <c r="BI45"/>
  <c r="BJ45"/>
  <c r="AU45"/>
  <c r="AV45"/>
  <c r="BP45"/>
  <c r="BQ45"/>
  <c r="DF45"/>
  <c r="DG45"/>
  <c r="AG45"/>
  <c r="AH45"/>
  <c r="L45"/>
  <c r="M45"/>
  <c r="EH45"/>
  <c r="EI45"/>
  <c r="S45"/>
  <c r="T45"/>
  <c r="CK45"/>
  <c r="CL45"/>
  <c r="CR45"/>
  <c r="CS45"/>
  <c r="DF53"/>
  <c r="DG53"/>
  <c r="S53"/>
  <c r="T53"/>
  <c r="AG53"/>
  <c r="AH53"/>
  <c r="EO53"/>
  <c r="EP53"/>
  <c r="AN53"/>
  <c r="AO53"/>
  <c r="Z53"/>
  <c r="AA53"/>
  <c r="HD53"/>
  <c r="F53"/>
  <c r="EH53"/>
  <c r="EI53"/>
  <c r="CD53"/>
  <c r="CE53"/>
  <c r="EA53"/>
  <c r="EB53"/>
  <c r="L53"/>
  <c r="M53"/>
  <c r="DM53"/>
  <c r="DN53"/>
  <c r="BP53"/>
  <c r="BQ53"/>
  <c r="BI53"/>
  <c r="BJ53"/>
  <c r="AU53"/>
  <c r="AV53"/>
  <c r="CY53"/>
  <c r="CZ53"/>
  <c r="BW53"/>
  <c r="BX53"/>
  <c r="CR53"/>
  <c r="CS53"/>
  <c r="DM61"/>
  <c r="DN61"/>
  <c r="AG61"/>
  <c r="AH61"/>
  <c r="DF61"/>
  <c r="DG61"/>
  <c r="CY61"/>
  <c r="CZ61"/>
  <c r="L61"/>
  <c r="M61"/>
  <c r="CD61"/>
  <c r="CE61"/>
  <c r="DT61"/>
  <c r="DU61"/>
  <c r="CK61"/>
  <c r="CL61"/>
  <c r="BW61"/>
  <c r="BX61"/>
  <c r="BP61"/>
  <c r="BQ61"/>
  <c r="AU61"/>
  <c r="AV61"/>
  <c r="BI61"/>
  <c r="BJ61"/>
  <c r="CR61"/>
  <c r="CS61"/>
  <c r="Z61"/>
  <c r="AA61"/>
  <c r="AN61"/>
  <c r="AO61"/>
  <c r="DM69"/>
  <c r="DN69"/>
  <c r="DT69"/>
  <c r="DU69"/>
  <c r="Z69"/>
  <c r="AA69"/>
  <c r="BB69"/>
  <c r="BC69"/>
  <c r="CR69"/>
  <c r="CS69"/>
  <c r="AU69"/>
  <c r="AV69"/>
  <c r="CD69"/>
  <c r="CE69"/>
  <c r="AG69"/>
  <c r="AH69"/>
  <c r="EH69"/>
  <c r="EI69"/>
  <c r="CY69"/>
  <c r="CZ69"/>
  <c r="BI69"/>
  <c r="BJ69"/>
  <c r="AN69"/>
  <c r="AO69"/>
  <c r="S69"/>
  <c r="T69"/>
  <c r="CK69"/>
  <c r="CL69"/>
  <c r="EA69"/>
  <c r="EB69"/>
  <c r="BW69"/>
  <c r="BX69"/>
  <c r="L69"/>
  <c r="M69"/>
  <c r="DF69"/>
  <c r="DG69"/>
  <c r="EH101"/>
  <c r="EI101"/>
  <c r="Z101"/>
  <c r="AA101"/>
  <c r="BI101"/>
  <c r="BJ101"/>
  <c r="EA101"/>
  <c r="EB101"/>
  <c r="CY101"/>
  <c r="CZ101"/>
  <c r="DT101"/>
  <c r="DU101"/>
  <c r="BP101"/>
  <c r="BQ101"/>
  <c r="AU101"/>
  <c r="AV101"/>
  <c r="DM101"/>
  <c r="DN101"/>
  <c r="EO101"/>
  <c r="EP101"/>
  <c r="AN101"/>
  <c r="AO101"/>
  <c r="AG101"/>
  <c r="AH101"/>
  <c r="S101"/>
  <c r="T101"/>
  <c r="BB101"/>
  <c r="BC101"/>
  <c r="CD101"/>
  <c r="CE101"/>
  <c r="DF101"/>
  <c r="DG101"/>
  <c r="L101"/>
  <c r="M101"/>
  <c r="CK101"/>
  <c r="CL101"/>
  <c r="BW101"/>
  <c r="BX101"/>
  <c r="BP69"/>
  <c r="BQ69"/>
  <c r="FH97"/>
  <c r="BV32"/>
  <c r="EV59"/>
  <c r="AM59"/>
  <c r="FA89"/>
  <c r="BV89"/>
  <c r="FA61"/>
  <c r="BV61"/>
  <c r="FB62"/>
  <c r="CC62"/>
  <c r="FC52"/>
  <c r="CJ52"/>
  <c r="FD48"/>
  <c r="CQ48"/>
  <c r="EF32"/>
  <c r="EE32"/>
  <c r="FJ32"/>
  <c r="DX101"/>
  <c r="DY101"/>
  <c r="FI17"/>
  <c r="DZ17"/>
  <c r="EN72"/>
  <c r="HD50"/>
  <c r="F50"/>
  <c r="DZ32"/>
  <c r="Y85"/>
  <c r="EE102"/>
  <c r="FJ102"/>
  <c r="FF19"/>
  <c r="BJ10"/>
  <c r="DM34"/>
  <c r="DN34"/>
  <c r="AL5"/>
  <c r="CD98"/>
  <c r="CE98"/>
  <c r="L74"/>
  <c r="M74"/>
  <c r="CD66"/>
  <c r="CE66"/>
  <c r="BP50"/>
  <c r="BQ50"/>
  <c r="AN50"/>
  <c r="AO50"/>
  <c r="CY10"/>
  <c r="CZ10"/>
  <c r="EO69"/>
  <c r="EP69"/>
  <c r="DF12"/>
  <c r="DG12"/>
  <c r="DZ86"/>
  <c r="FI86"/>
  <c r="DX30"/>
  <c r="DY30"/>
  <c r="FD100"/>
  <c r="CQ100"/>
  <c r="ES80"/>
  <c r="R80"/>
  <c r="AS5"/>
  <c r="BP92"/>
  <c r="BQ92"/>
  <c r="DF92"/>
  <c r="DG92"/>
  <c r="CD92"/>
  <c r="CE92"/>
  <c r="DM92"/>
  <c r="DN92"/>
  <c r="CK92"/>
  <c r="CL92"/>
  <c r="EH92"/>
  <c r="EI92"/>
  <c r="DT92"/>
  <c r="DU92"/>
  <c r="BI92"/>
  <c r="BJ92"/>
  <c r="CY92"/>
  <c r="CZ92"/>
  <c r="EO92"/>
  <c r="EP92"/>
  <c r="EA92"/>
  <c r="EB92"/>
  <c r="L92"/>
  <c r="M92"/>
  <c r="BB92"/>
  <c r="BC92"/>
  <c r="Z92"/>
  <c r="AA92"/>
  <c r="AU92"/>
  <c r="AV92"/>
  <c r="CR92"/>
  <c r="CS92"/>
  <c r="BW92"/>
  <c r="BX92"/>
  <c r="AN92"/>
  <c r="AO92"/>
  <c r="AG92"/>
  <c r="AH92"/>
  <c r="EW84"/>
  <c r="AT84"/>
  <c r="EL10"/>
  <c r="FK10"/>
  <c r="EM10"/>
  <c r="AK73"/>
  <c r="AL73"/>
  <c r="EV31"/>
  <c r="AM31"/>
  <c r="AR49"/>
  <c r="AS49"/>
  <c r="AS10"/>
  <c r="DT37"/>
  <c r="DU37"/>
  <c r="AU37"/>
  <c r="AV37"/>
  <c r="DF37"/>
  <c r="DG37"/>
  <c r="BP37"/>
  <c r="BQ37"/>
  <c r="AG37"/>
  <c r="AH37"/>
  <c r="CK37"/>
  <c r="CL37"/>
  <c r="BI37"/>
  <c r="BJ37"/>
  <c r="DM37"/>
  <c r="DN37"/>
  <c r="CY37"/>
  <c r="CZ37"/>
  <c r="L37"/>
  <c r="M37"/>
  <c r="EH37"/>
  <c r="EI37"/>
  <c r="Z37"/>
  <c r="AA37"/>
  <c r="AN37"/>
  <c r="AO37"/>
  <c r="EA37"/>
  <c r="EB37"/>
  <c r="EO37"/>
  <c r="EP37"/>
  <c r="BW37"/>
  <c r="BX37"/>
  <c r="S37"/>
  <c r="T37"/>
  <c r="CR37"/>
  <c r="CS37"/>
  <c r="BB37"/>
  <c r="BC37"/>
  <c r="CD37"/>
  <c r="CE37"/>
  <c r="DM85"/>
  <c r="DN85"/>
  <c r="CR85"/>
  <c r="CS85"/>
  <c r="Z85"/>
  <c r="AA85"/>
  <c r="BW85"/>
  <c r="BX85"/>
  <c r="L85"/>
  <c r="M85"/>
  <c r="EH85"/>
  <c r="EI85"/>
  <c r="BB85"/>
  <c r="BC85"/>
  <c r="AN85"/>
  <c r="AO85"/>
  <c r="HD85"/>
  <c r="F85"/>
  <c r="S85"/>
  <c r="T85"/>
  <c r="EO85"/>
  <c r="EP85"/>
  <c r="CD85"/>
  <c r="CE85"/>
  <c r="DT85"/>
  <c r="DU85"/>
  <c r="CY85"/>
  <c r="CZ85"/>
  <c r="AG85"/>
  <c r="AH85"/>
  <c r="EA85"/>
  <c r="EB85"/>
  <c r="DF85"/>
  <c r="DG85"/>
  <c r="AM62"/>
  <c r="FF89"/>
  <c r="AG77"/>
  <c r="AH77"/>
  <c r="AT50"/>
  <c r="FA13"/>
  <c r="BV13"/>
  <c r="DL20"/>
  <c r="DL79"/>
  <c r="EG19"/>
  <c r="D50"/>
  <c r="CX40"/>
  <c r="AB3"/>
  <c r="DF18"/>
  <c r="DG18"/>
  <c r="BW18"/>
  <c r="BX18"/>
  <c r="Z66"/>
  <c r="AA66"/>
  <c r="AG18"/>
  <c r="AH18"/>
  <c r="EH50"/>
  <c r="EI50"/>
  <c r="DM58"/>
  <c r="DN58"/>
  <c r="CR74"/>
  <c r="CS74"/>
  <c r="CR42"/>
  <c r="CS42"/>
  <c r="EH98"/>
  <c r="EI98"/>
  <c r="AU66"/>
  <c r="AV66"/>
  <c r="S66"/>
  <c r="T66"/>
  <c r="DT50"/>
  <c r="DU50"/>
  <c r="CD50"/>
  <c r="CE50"/>
  <c r="EA77"/>
  <c r="EB77"/>
  <c r="CR101"/>
  <c r="CS101"/>
  <c r="CD45"/>
  <c r="CE45"/>
  <c r="S36"/>
  <c r="T36"/>
  <c r="CK36"/>
  <c r="CL36"/>
  <c r="CD36"/>
  <c r="CE36"/>
  <c r="EN87"/>
  <c r="FK87"/>
  <c r="DX36"/>
  <c r="DY36"/>
  <c r="DS87"/>
  <c r="CI8"/>
  <c r="R99"/>
  <c r="ES99"/>
  <c r="DF44"/>
  <c r="DG44"/>
  <c r="BB44"/>
  <c r="BC44"/>
  <c r="DT44"/>
  <c r="DU44"/>
  <c r="BW44"/>
  <c r="BX44"/>
  <c r="CY44"/>
  <c r="CZ44"/>
  <c r="CK44"/>
  <c r="CL44"/>
  <c r="Z44"/>
  <c r="AA44"/>
  <c r="DM44"/>
  <c r="DN44"/>
  <c r="AG44"/>
  <c r="AH44"/>
  <c r="BP44"/>
  <c r="BQ44"/>
  <c r="AU44"/>
  <c r="AV44"/>
  <c r="L44"/>
  <c r="M44"/>
  <c r="EO44"/>
  <c r="EP44"/>
  <c r="BI44"/>
  <c r="BJ44"/>
  <c r="AN44"/>
  <c r="AO44"/>
  <c r="CR44"/>
  <c r="CS44"/>
  <c r="EH44"/>
  <c r="EI44"/>
  <c r="EA44"/>
  <c r="EB44"/>
  <c r="CD44"/>
  <c r="CE44"/>
  <c r="S44"/>
  <c r="T44"/>
  <c r="EH84"/>
  <c r="EI84"/>
  <c r="EO84"/>
  <c r="EP84"/>
  <c r="DF84"/>
  <c r="DG84"/>
  <c r="CY84"/>
  <c r="CZ84"/>
  <c r="DM84"/>
  <c r="DN84"/>
  <c r="BW84"/>
  <c r="BX84"/>
  <c r="EA84"/>
  <c r="EB84"/>
  <c r="S84"/>
  <c r="T84"/>
  <c r="AU84"/>
  <c r="AV84"/>
  <c r="BP84"/>
  <c r="BQ84"/>
  <c r="L84"/>
  <c r="M84"/>
  <c r="CK84"/>
  <c r="CL84"/>
  <c r="CD84"/>
  <c r="CE84"/>
  <c r="AG84"/>
  <c r="AH84"/>
  <c r="BI84"/>
  <c r="BJ84"/>
  <c r="Z84"/>
  <c r="AA84"/>
  <c r="BB84"/>
  <c r="BC84"/>
  <c r="DT84"/>
  <c r="DU84"/>
  <c r="CR84"/>
  <c r="CS84"/>
  <c r="AN84"/>
  <c r="AO84"/>
  <c r="CQ61"/>
  <c r="FD61"/>
  <c r="AK45"/>
  <c r="AL45"/>
  <c r="EW63"/>
  <c r="AT63"/>
  <c r="EW42"/>
  <c r="AT42"/>
  <c r="EO21"/>
  <c r="EP21"/>
  <c r="DF21"/>
  <c r="DG21"/>
  <c r="CD21"/>
  <c r="CE21"/>
  <c r="BW21"/>
  <c r="BX21"/>
  <c r="BB21"/>
  <c r="BC21"/>
  <c r="BI21"/>
  <c r="BJ21"/>
  <c r="CY21"/>
  <c r="CZ21"/>
  <c r="AU21"/>
  <c r="AV21"/>
  <c r="BP21"/>
  <c r="BQ21"/>
  <c r="Z21"/>
  <c r="AA21"/>
  <c r="EA21"/>
  <c r="EB21"/>
  <c r="EH21"/>
  <c r="EI21"/>
  <c r="S21"/>
  <c r="T21"/>
  <c r="DT21"/>
  <c r="DU21"/>
  <c r="CK21"/>
  <c r="CL21"/>
  <c r="AN21"/>
  <c r="AO21"/>
  <c r="D21"/>
  <c r="CR21"/>
  <c r="CS21"/>
  <c r="AG21"/>
  <c r="AH21"/>
  <c r="L21"/>
  <c r="M21"/>
  <c r="DF93"/>
  <c r="DG93"/>
  <c r="EA93"/>
  <c r="EB93"/>
  <c r="BW93"/>
  <c r="BX93"/>
  <c r="EO93"/>
  <c r="EP93"/>
  <c r="S93"/>
  <c r="T93"/>
  <c r="BB93"/>
  <c r="BC93"/>
  <c r="D93"/>
  <c r="AG93"/>
  <c r="AH93"/>
  <c r="DM93"/>
  <c r="DN93"/>
  <c r="AN93"/>
  <c r="AO93"/>
  <c r="AU93"/>
  <c r="AV93"/>
  <c r="CY93"/>
  <c r="CZ93"/>
  <c r="CK93"/>
  <c r="CL93"/>
  <c r="CD93"/>
  <c r="CE93"/>
  <c r="Z93"/>
  <c r="AA93"/>
  <c r="BP93"/>
  <c r="BQ93"/>
  <c r="BI93"/>
  <c r="BJ93"/>
  <c r="L93"/>
  <c r="M93"/>
  <c r="EH93"/>
  <c r="EI93"/>
  <c r="EO61"/>
  <c r="EP61"/>
  <c r="BP85"/>
  <c r="BQ85"/>
  <c r="CQ70"/>
  <c r="CK34"/>
  <c r="CL34"/>
  <c r="DM10"/>
  <c r="DN10"/>
  <c r="EA90"/>
  <c r="EB90"/>
  <c r="BW66"/>
  <c r="BX66"/>
  <c r="CE10"/>
  <c r="EA26"/>
  <c r="EB26"/>
  <c r="BW98"/>
  <c r="BX98"/>
  <c r="DT66"/>
  <c r="DU66"/>
  <c r="EH66"/>
  <c r="EI66"/>
  <c r="HD58"/>
  <c r="F58"/>
  <c r="CR50"/>
  <c r="CS50"/>
  <c r="EO50"/>
  <c r="EP50"/>
  <c r="FK28"/>
  <c r="EN28"/>
  <c r="DZ34"/>
  <c r="FI34"/>
  <c r="DE77"/>
  <c r="FF77"/>
  <c r="CK53"/>
  <c r="CL53"/>
  <c r="FJ20"/>
  <c r="EA76"/>
  <c r="EB76"/>
  <c r="EH52"/>
  <c r="EI52"/>
  <c r="FA39"/>
  <c r="EW76"/>
  <c r="AT76"/>
  <c r="DL73"/>
  <c r="AM33"/>
  <c r="EN58"/>
  <c r="FK58"/>
  <c r="EN83"/>
  <c r="FK83"/>
  <c r="DL74"/>
  <c r="FG74"/>
  <c r="FH80"/>
  <c r="DS80"/>
  <c r="AM89"/>
  <c r="EV89"/>
  <c r="EU31"/>
  <c r="AF31"/>
  <c r="CX59"/>
  <c r="FE59"/>
  <c r="EX40"/>
  <c r="BA40"/>
  <c r="FJ76"/>
  <c r="EG76"/>
  <c r="AM26"/>
  <c r="EV26"/>
  <c r="AT24"/>
  <c r="ET47"/>
  <c r="Y47"/>
  <c r="ES44"/>
  <c r="R44"/>
  <c r="HD9"/>
  <c r="F9"/>
  <c r="AT44"/>
  <c r="EW44"/>
  <c r="DL45"/>
  <c r="FG45"/>
  <c r="DX12"/>
  <c r="DY12"/>
  <c r="FH63"/>
  <c r="DS63"/>
  <c r="CQ72"/>
  <c r="FD72"/>
  <c r="FI61"/>
  <c r="DZ61"/>
  <c r="FJ43"/>
  <c r="EG43"/>
  <c r="R90"/>
  <c r="ES90"/>
  <c r="EU84"/>
  <c r="AF84"/>
  <c r="EW43"/>
  <c r="AT43"/>
  <c r="FB95"/>
  <c r="CC95"/>
  <c r="EU96"/>
  <c r="AF96"/>
  <c r="FA77"/>
  <c r="BV77"/>
  <c r="FJ85"/>
  <c r="EG85"/>
  <c r="FF72"/>
  <c r="DE72"/>
  <c r="ET48"/>
  <c r="Y48"/>
  <c r="AF61"/>
  <c r="EU61"/>
  <c r="ES49"/>
  <c r="R49"/>
  <c r="Y84"/>
  <c r="FE19"/>
  <c r="CX19"/>
  <c r="FK70"/>
  <c r="EN70"/>
  <c r="FJ49"/>
  <c r="EG49"/>
  <c r="EF31"/>
  <c r="EE31"/>
  <c r="EG31"/>
  <c r="FG92"/>
  <c r="DL92"/>
  <c r="FG68"/>
  <c r="DL68"/>
  <c r="DL38"/>
  <c r="FG38"/>
  <c r="FF96"/>
  <c r="DE96"/>
  <c r="DC58"/>
  <c r="FF58"/>
  <c r="DD58"/>
  <c r="CI28"/>
  <c r="CH28"/>
  <c r="FC28"/>
  <c r="CA52"/>
  <c r="FB52"/>
  <c r="CB52"/>
  <c r="FA65"/>
  <c r="BV65"/>
  <c r="FA48"/>
  <c r="BV48"/>
  <c r="EZ39"/>
  <c r="BO39"/>
  <c r="EY70"/>
  <c r="BH70"/>
  <c r="BG12"/>
  <c r="EX65"/>
  <c r="BA65"/>
  <c r="EX60"/>
  <c r="BA60"/>
  <c r="EX31"/>
  <c r="BA31"/>
  <c r="ET35"/>
  <c r="Y35"/>
  <c r="AD42"/>
  <c r="EU42"/>
  <c r="AE42"/>
  <c r="EV86"/>
  <c r="AM86"/>
  <c r="AL78"/>
  <c r="AK78"/>
  <c r="AM64"/>
  <c r="EV64"/>
  <c r="AK51"/>
  <c r="AL51"/>
  <c r="AR62"/>
  <c r="AS62"/>
  <c r="EW55"/>
  <c r="AT55"/>
  <c r="AS16"/>
  <c r="AR16"/>
  <c r="ES57"/>
  <c r="R57"/>
  <c r="AF95"/>
  <c r="EU95"/>
  <c r="CQ62"/>
  <c r="FD62"/>
  <c r="EU98"/>
  <c r="AF98"/>
  <c r="CC102"/>
  <c r="FB102"/>
  <c r="EM44"/>
  <c r="EL44"/>
  <c r="EN44"/>
  <c r="EN31"/>
  <c r="FK31"/>
  <c r="FK26"/>
  <c r="EN26"/>
  <c r="FK19"/>
  <c r="EN19"/>
  <c r="DQ45"/>
  <c r="DS45"/>
  <c r="DR45"/>
  <c r="DQ38"/>
  <c r="DR38"/>
  <c r="FE96"/>
  <c r="FD6"/>
  <c r="CQ6"/>
  <c r="EL89"/>
  <c r="FK89"/>
  <c r="EM89"/>
  <c r="EM6"/>
  <c r="EL6"/>
  <c r="EJ1"/>
  <c r="FK1"/>
  <c r="FJ91"/>
  <c r="EG91"/>
  <c r="DQ19"/>
  <c r="DR19"/>
  <c r="CV28"/>
  <c r="CW28"/>
  <c r="CO90"/>
  <c r="CP90"/>
  <c r="EW77"/>
  <c r="AT77"/>
  <c r="EG9"/>
  <c r="FJ9"/>
  <c r="DZ87"/>
  <c r="FI87"/>
  <c r="ES79"/>
  <c r="R79"/>
  <c r="FA16"/>
  <c r="BV16"/>
  <c r="FF27"/>
  <c r="DE27"/>
  <c r="FG81"/>
  <c r="DL81"/>
  <c r="EN82"/>
  <c r="FK82"/>
  <c r="EL69"/>
  <c r="EN69"/>
  <c r="EM69"/>
  <c r="DX51"/>
  <c r="DZ51"/>
  <c r="DY51"/>
  <c r="FH65"/>
  <c r="DS65"/>
  <c r="DQ51"/>
  <c r="DS51"/>
  <c r="DR51"/>
  <c r="FK24"/>
  <c r="EN24"/>
  <c r="FK48"/>
  <c r="EN48"/>
  <c r="FH44"/>
  <c r="DS44"/>
  <c r="DJ44"/>
  <c r="DK44"/>
  <c r="DJ32"/>
  <c r="DK32"/>
  <c r="FG27"/>
  <c r="DL27"/>
  <c r="DC95"/>
  <c r="DE95"/>
  <c r="DD95"/>
  <c r="DC63"/>
  <c r="FF63"/>
  <c r="DD63"/>
  <c r="EW37"/>
  <c r="AT37"/>
  <c r="FE35"/>
  <c r="CX35"/>
  <c r="EV95"/>
  <c r="AM95"/>
  <c r="EV47"/>
  <c r="AM47"/>
  <c r="EX27"/>
  <c r="BA27"/>
  <c r="BV74"/>
  <c r="FA74"/>
  <c r="EN35"/>
  <c r="FK35"/>
  <c r="EM18"/>
  <c r="DX77"/>
  <c r="DJ89"/>
  <c r="DL89"/>
  <c r="DK89"/>
  <c r="FG71"/>
  <c r="DL71"/>
  <c r="DJ18"/>
  <c r="FG18"/>
  <c r="DK18"/>
  <c r="FC38"/>
  <c r="CJ38"/>
  <c r="FB56"/>
  <c r="CC56"/>
  <c r="R25"/>
  <c r="ES25"/>
  <c r="CQ102"/>
  <c r="FD102"/>
  <c r="FE51"/>
  <c r="CX51"/>
  <c r="R54"/>
  <c r="ES54"/>
  <c r="EW57"/>
  <c r="AT57"/>
  <c r="FG56"/>
  <c r="DL56"/>
  <c r="EN103"/>
  <c r="FK103"/>
  <c r="EL41"/>
  <c r="FK41"/>
  <c r="EM41"/>
  <c r="FI93"/>
  <c r="DZ93"/>
  <c r="FI65"/>
  <c r="DZ65"/>
  <c r="DQ28"/>
  <c r="DR28"/>
  <c r="FH16"/>
  <c r="DC54"/>
  <c r="DE54"/>
  <c r="DD54"/>
  <c r="FF31"/>
  <c r="DE31"/>
  <c r="CV57"/>
  <c r="FE57"/>
  <c r="CW57"/>
  <c r="CO77"/>
  <c r="CQ77"/>
  <c r="CP77"/>
  <c r="CA97"/>
  <c r="CC97"/>
  <c r="CB97"/>
  <c r="EU18"/>
  <c r="AF18"/>
  <c r="FJ57"/>
  <c r="EG57"/>
  <c r="DY28"/>
  <c r="DX28"/>
  <c r="DZ28"/>
  <c r="DE59"/>
  <c r="FF59"/>
  <c r="CX92"/>
  <c r="FE92"/>
  <c r="FE50"/>
  <c r="CX50"/>
  <c r="CO49"/>
  <c r="FD49"/>
  <c r="CP49"/>
  <c r="FD23"/>
  <c r="CQ23"/>
  <c r="FC66"/>
  <c r="CJ66"/>
  <c r="FJ51"/>
  <c r="EG51"/>
  <c r="FG70"/>
  <c r="DL70"/>
  <c r="DK17"/>
  <c r="DJ17"/>
  <c r="FG17"/>
  <c r="CJ48"/>
  <c r="EF79"/>
  <c r="EE79"/>
  <c r="FJ24"/>
  <c r="EG24"/>
  <c r="EE7"/>
  <c r="EF7"/>
  <c r="DZ89"/>
  <c r="DC62"/>
  <c r="CJ69"/>
  <c r="FC69"/>
  <c r="EG23"/>
  <c r="FJ23"/>
  <c r="DS22"/>
  <c r="FH22"/>
  <c r="DL78"/>
  <c r="FG78"/>
  <c r="DJ49"/>
  <c r="DK49"/>
  <c r="CX71"/>
  <c r="FE71"/>
  <c r="FD59"/>
  <c r="CQ59"/>
  <c r="ES95"/>
  <c r="R95"/>
  <c r="FC68"/>
  <c r="CJ68"/>
  <c r="EL37"/>
  <c r="EN37"/>
  <c r="EM37"/>
  <c r="AM87"/>
  <c r="CC79"/>
  <c r="EF10"/>
  <c r="EE10"/>
  <c r="EL42"/>
  <c r="FK42"/>
  <c r="DS72"/>
  <c r="FH72"/>
  <c r="DQ30"/>
  <c r="DR30"/>
  <c r="DJ100"/>
  <c r="FG100"/>
  <c r="DK11"/>
  <c r="D82"/>
  <c r="HD82"/>
  <c r="F82"/>
  <c r="HD55"/>
  <c r="F55"/>
  <c r="HD72"/>
  <c r="F72"/>
  <c r="D72"/>
  <c r="HD73"/>
  <c r="F73"/>
  <c r="D71"/>
  <c r="HD71"/>
  <c r="F71"/>
  <c r="D19"/>
  <c r="HD19"/>
  <c r="F19"/>
  <c r="HD11"/>
  <c r="F11"/>
  <c r="F14"/>
  <c r="D81"/>
  <c r="HD81"/>
  <c r="F81"/>
  <c r="HD51"/>
  <c r="F51"/>
  <c r="D88"/>
  <c r="D83"/>
  <c r="HD83"/>
  <c r="F83"/>
  <c r="D33"/>
  <c r="D79"/>
  <c r="HD79"/>
  <c r="F79"/>
  <c r="HD47"/>
  <c r="F47"/>
  <c r="D47"/>
  <c r="D97"/>
  <c r="D39"/>
  <c r="D11"/>
  <c r="F6"/>
  <c r="D6"/>
  <c r="D31"/>
  <c r="HD31"/>
  <c r="F31"/>
  <c r="D57"/>
  <c r="HD57"/>
  <c r="F57"/>
  <c r="HD35"/>
  <c r="F35"/>
  <c r="D35"/>
  <c r="HD7"/>
  <c r="F7"/>
  <c r="D7"/>
  <c r="D101"/>
  <c r="D87"/>
  <c r="A2" i="5"/>
  <c r="HD80" i="1"/>
  <c r="F80"/>
  <c r="F15"/>
  <c r="D15"/>
  <c r="D56"/>
  <c r="HD56"/>
  <c r="F56"/>
  <c r="HD54"/>
  <c r="F54"/>
  <c r="D103"/>
  <c r="HD103"/>
  <c r="F103"/>
  <c r="HD25"/>
  <c r="F25"/>
  <c r="HD96"/>
  <c r="F96"/>
  <c r="D96"/>
  <c r="FC85"/>
  <c r="CJ85"/>
  <c r="FI28"/>
  <c r="DS30"/>
  <c r="FH30"/>
  <c r="EN89"/>
  <c r="FK44"/>
  <c r="D68"/>
  <c r="HD74"/>
  <c r="F74"/>
  <c r="D74"/>
  <c r="DS71"/>
  <c r="FH71"/>
  <c r="DL17"/>
  <c r="DE63"/>
  <c r="FG44"/>
  <c r="DL44"/>
  <c r="FI51"/>
  <c r="FH45"/>
  <c r="EV51"/>
  <c r="AM51"/>
  <c r="AF42"/>
  <c r="HD37"/>
  <c r="F37"/>
  <c r="AM73"/>
  <c r="EV73"/>
  <c r="D69"/>
  <c r="HD69"/>
  <c r="F69"/>
  <c r="HD42"/>
  <c r="F42"/>
  <c r="DE21"/>
  <c r="D12"/>
  <c r="FA33"/>
  <c r="BV33"/>
  <c r="FJ79"/>
  <c r="EG79"/>
  <c r="EV45"/>
  <c r="AM45"/>
  <c r="FC71"/>
  <c r="CJ71"/>
  <c r="D60"/>
  <c r="HD60"/>
  <c r="F60"/>
  <c r="FG49"/>
  <c r="DL49"/>
  <c r="FH51"/>
  <c r="DE62"/>
  <c r="FF62"/>
  <c r="FF54"/>
  <c r="DL18"/>
  <c r="FI30"/>
  <c r="DZ30"/>
  <c r="FI101"/>
  <c r="DZ101"/>
  <c r="FD90"/>
  <c r="CQ90"/>
  <c r="FK6"/>
  <c r="EN6"/>
  <c r="HD26"/>
  <c r="F26"/>
  <c r="D26"/>
  <c r="DR1"/>
  <c r="CW1"/>
  <c r="DK1"/>
  <c r="DG1"/>
  <c r="EW49"/>
  <c r="AT49"/>
  <c r="EG32"/>
  <c r="HD52"/>
  <c r="F52"/>
  <c r="D52"/>
  <c r="HD66"/>
  <c r="F66"/>
  <c r="D66"/>
  <c r="D34"/>
  <c r="HD34"/>
  <c r="F34"/>
  <c r="EW16"/>
  <c r="AT16"/>
  <c r="FF95"/>
  <c r="DE58"/>
  <c r="HD44"/>
  <c r="F44"/>
  <c r="FD87"/>
  <c r="CQ87"/>
  <c r="D98"/>
  <c r="HD98"/>
  <c r="F98"/>
  <c r="FD15"/>
  <c r="CQ15"/>
  <c r="CQ49"/>
  <c r="FB97"/>
  <c r="AM78"/>
  <c r="EV78"/>
  <c r="D58"/>
  <c r="DL100"/>
  <c r="FD77"/>
  <c r="CJ28"/>
  <c r="FJ31"/>
  <c r="EG102"/>
  <c r="EV66"/>
  <c r="AM66"/>
  <c r="FJ21"/>
  <c r="EG21"/>
  <c r="FH64"/>
  <c r="DS64"/>
  <c r="EN42"/>
  <c r="FK69"/>
  <c r="HD18"/>
  <c r="F18"/>
  <c r="D18"/>
  <c r="AI3"/>
  <c r="FJ10"/>
  <c r="EG10"/>
  <c r="EJ3"/>
  <c r="HD21"/>
  <c r="F21"/>
  <c r="D85"/>
  <c r="FJ7"/>
  <c r="EG7"/>
  <c r="FG32"/>
  <c r="DL32"/>
  <c r="FE28"/>
  <c r="CX28"/>
  <c r="DS38"/>
  <c r="FH38"/>
  <c r="EW62"/>
  <c r="AT62"/>
  <c r="FI12"/>
  <c r="DZ12"/>
  <c r="FI36"/>
  <c r="DZ36"/>
  <c r="HD100"/>
  <c r="F100"/>
  <c r="FK74"/>
  <c r="D10"/>
  <c r="D2" i="5"/>
  <c r="E2"/>
  <c r="B2"/>
  <c r="C2"/>
  <c r="CM107" i="1"/>
  <c r="GJ35"/>
  <c r="AR58"/>
  <c r="EW58"/>
  <c r="ES58"/>
  <c r="GO58"/>
  <c r="GJ94"/>
  <c r="GI38"/>
  <c r="GI58"/>
  <c r="EZ68"/>
  <c r="BF68"/>
  <c r="EY68"/>
  <c r="GS68"/>
  <c r="GI69"/>
  <c r="AY29"/>
  <c r="EX29"/>
  <c r="EV29"/>
  <c r="GS29"/>
  <c r="EX99"/>
  <c r="EV99"/>
  <c r="GW99"/>
  <c r="GJ19"/>
  <c r="DC101"/>
  <c r="FF101"/>
  <c r="FC101"/>
  <c r="EU101"/>
  <c r="GV101"/>
  <c r="DQ31"/>
  <c r="FH31"/>
  <c r="CA31"/>
  <c r="FB31"/>
  <c r="EY31"/>
  <c r="GZ31"/>
  <c r="EL71"/>
  <c r="FK71"/>
  <c r="HA71"/>
  <c r="BT43"/>
  <c r="FA43"/>
  <c r="EX43"/>
  <c r="GR43"/>
  <c r="FE5"/>
  <c r="GV5"/>
  <c r="GL26"/>
  <c r="DH105"/>
  <c r="FD43"/>
  <c r="FC43"/>
  <c r="GT43"/>
  <c r="GJ54"/>
  <c r="EL11"/>
  <c r="FK11"/>
  <c r="DX11"/>
  <c r="FI11"/>
  <c r="HA11"/>
  <c r="GT101"/>
  <c r="BT102"/>
  <c r="FA102"/>
  <c r="EW102"/>
  <c r="P102"/>
  <c r="ES102"/>
  <c r="GW102"/>
  <c r="FF83"/>
  <c r="FE83"/>
  <c r="CO83"/>
  <c r="FD83"/>
  <c r="EY83"/>
  <c r="GW83"/>
  <c r="GP20"/>
  <c r="GK54"/>
  <c r="CV67"/>
  <c r="FE67"/>
  <c r="FD67"/>
  <c r="EV67"/>
  <c r="GX67"/>
  <c r="EW70"/>
  <c r="EV70"/>
  <c r="GV70"/>
  <c r="EZ97"/>
  <c r="GU97"/>
  <c r="GJ76"/>
  <c r="EZ19"/>
  <c r="GV19"/>
  <c r="CA61"/>
  <c r="FB61"/>
  <c r="BM61"/>
  <c r="EZ61"/>
  <c r="GU61"/>
  <c r="FI79"/>
  <c r="CV79"/>
  <c r="FE79"/>
  <c r="EZ79"/>
  <c r="GZ79"/>
  <c r="EZ46"/>
  <c r="EX46"/>
  <c r="ET46"/>
  <c r="GQ46"/>
  <c r="FE77"/>
  <c r="BM77"/>
  <c r="EZ77"/>
  <c r="EV77"/>
  <c r="GV77"/>
  <c r="BF30"/>
  <c r="EY30"/>
  <c r="GP30"/>
  <c r="GU99"/>
  <c r="DX24"/>
  <c r="FI24"/>
  <c r="FG24"/>
  <c r="FE24"/>
  <c r="FD24"/>
  <c r="W24"/>
  <c r="ET24"/>
  <c r="GZ24"/>
  <c r="GI63"/>
  <c r="GJ15"/>
  <c r="FE62"/>
  <c r="GW62"/>
  <c r="R103" i="3"/>
  <c r="EY18" i="1"/>
  <c r="EW18"/>
  <c r="GO18"/>
  <c r="CO33"/>
  <c r="FD33"/>
  <c r="CH33"/>
  <c r="FC33"/>
  <c r="AY33"/>
  <c r="EX33"/>
  <c r="GW33"/>
  <c r="GH63"/>
  <c r="GJ92"/>
  <c r="W53"/>
  <c r="ET53"/>
  <c r="GK53"/>
  <c r="FE29"/>
  <c r="GU29"/>
  <c r="GJ95"/>
  <c r="FC17"/>
  <c r="EW17"/>
  <c r="GZ17"/>
  <c r="AY76"/>
  <c r="EX76"/>
  <c r="GP76"/>
  <c r="GN102"/>
  <c r="GK78"/>
  <c r="EV39"/>
  <c r="GN39"/>
  <c r="ET13"/>
  <c r="GQ13"/>
  <c r="GX102"/>
  <c r="FF18"/>
  <c r="FE18"/>
  <c r="FD18"/>
  <c r="FC18"/>
  <c r="GW18"/>
  <c r="ET42"/>
  <c r="GK42"/>
  <c r="GN35"/>
  <c r="CA45"/>
  <c r="FB45"/>
  <c r="EZ45"/>
  <c r="EY45"/>
  <c r="EU45"/>
  <c r="P45"/>
  <c r="ES45"/>
  <c r="HA45"/>
  <c r="GR14"/>
  <c r="FH92"/>
  <c r="FD92"/>
  <c r="BT92"/>
  <c r="FA92"/>
  <c r="BM92"/>
  <c r="EZ92"/>
  <c r="GX92"/>
  <c r="GM74"/>
  <c r="GN83"/>
  <c r="DX14"/>
  <c r="FI14"/>
  <c r="FH14"/>
  <c r="FE14"/>
  <c r="GZ14"/>
  <c r="GU70"/>
  <c r="FC80"/>
  <c r="GV80"/>
  <c r="GK69"/>
  <c r="GK94"/>
  <c r="EE84"/>
  <c r="FJ84"/>
  <c r="FE84"/>
  <c r="BM84"/>
  <c r="EZ84"/>
  <c r="EX84"/>
  <c r="GZ84"/>
  <c r="FD9"/>
  <c r="GT9"/>
  <c r="GV67"/>
  <c r="GK72"/>
  <c r="FF46"/>
  <c r="GX46"/>
  <c r="GS102"/>
  <c r="FI82"/>
  <c r="BT82"/>
  <c r="FA82"/>
  <c r="GY82"/>
  <c r="GT62"/>
  <c r="GL83"/>
  <c r="GX14"/>
  <c r="GQ33"/>
  <c r="EW59"/>
  <c r="GQ59"/>
  <c r="ES63"/>
  <c r="GL63"/>
  <c r="GJ73"/>
  <c r="GH17"/>
  <c r="GP85"/>
  <c r="GI84"/>
  <c r="EL33"/>
  <c r="FK33"/>
  <c r="FI33"/>
  <c r="HA33"/>
  <c r="GK70"/>
  <c r="ET64"/>
  <c r="GM64"/>
  <c r="GM75"/>
  <c r="FJ40"/>
  <c r="FI40"/>
  <c r="CO40"/>
  <c r="FD40"/>
  <c r="BM40"/>
  <c r="EZ40"/>
  <c r="EY40"/>
  <c r="GZ40"/>
  <c r="GT84"/>
  <c r="GK84"/>
  <c r="GY11"/>
  <c r="FK37"/>
  <c r="EE37"/>
  <c r="FJ37"/>
  <c r="BF37"/>
  <c r="EY37"/>
  <c r="EX37"/>
  <c r="EV37"/>
  <c r="HA37"/>
  <c r="GP77"/>
  <c r="CO51"/>
  <c r="FD51"/>
  <c r="CH51"/>
  <c r="FC51"/>
  <c r="FB51"/>
  <c r="AR51"/>
  <c r="EW51"/>
  <c r="GZ51"/>
  <c r="ES28"/>
  <c r="GN28"/>
  <c r="GX15"/>
  <c r="AD103" i="3"/>
  <c r="GS70" i="1"/>
  <c r="EE72"/>
  <c r="FJ72"/>
  <c r="CA72"/>
  <c r="FB72"/>
  <c r="EX72"/>
  <c r="EV72"/>
  <c r="GZ72"/>
  <c r="CV95"/>
  <c r="FE95"/>
  <c r="FA95"/>
  <c r="GV95"/>
  <c r="GL77"/>
  <c r="GK32"/>
  <c r="BK105"/>
  <c r="GP97"/>
  <c r="ES96"/>
  <c r="GN96"/>
  <c r="GH93"/>
  <c r="GU35"/>
  <c r="AW106"/>
  <c r="EZ81"/>
  <c r="ES81"/>
  <c r="GR81"/>
  <c r="GT6"/>
  <c r="GX59"/>
  <c r="GN42"/>
  <c r="GI57"/>
  <c r="BF96"/>
  <c r="EY96"/>
  <c r="GO96"/>
  <c r="GK35"/>
  <c r="GS76"/>
  <c r="DA105"/>
  <c r="DC13"/>
  <c r="FF13"/>
  <c r="CV13"/>
  <c r="FE13"/>
  <c r="CH13"/>
  <c r="FC13"/>
  <c r="GX13"/>
  <c r="FI54"/>
  <c r="FG54"/>
  <c r="GZ54"/>
  <c r="DQ48"/>
  <c r="FH48"/>
  <c r="DC48"/>
  <c r="FF48"/>
  <c r="BM48"/>
  <c r="EZ48"/>
  <c r="GY48"/>
  <c r="EV103"/>
  <c r="ET103"/>
  <c r="GM103"/>
  <c r="BF78"/>
  <c r="EY78"/>
  <c r="GP78"/>
  <c r="GK30"/>
  <c r="GV93"/>
  <c r="GP82"/>
  <c r="GI24"/>
  <c r="GI45"/>
  <c r="GR99"/>
  <c r="GU24"/>
  <c r="CT105"/>
  <c r="FB85"/>
  <c r="GS85"/>
  <c r="GQ35"/>
  <c r="GL21"/>
  <c r="GT5"/>
  <c r="GO14"/>
  <c r="FD96"/>
  <c r="FB96"/>
  <c r="GT96"/>
  <c r="GO38"/>
  <c r="GQ32"/>
  <c r="DJ90"/>
  <c r="FG90"/>
  <c r="DC90"/>
  <c r="FF90"/>
  <c r="CA90"/>
  <c r="FB90"/>
  <c r="FA90"/>
  <c r="GY90"/>
  <c r="DC98"/>
  <c r="FF98"/>
  <c r="BT98"/>
  <c r="FA98"/>
  <c r="EY98"/>
  <c r="EV98"/>
  <c r="GW98"/>
  <c r="GS69"/>
  <c r="FD88"/>
  <c r="EX88"/>
  <c r="EU88"/>
  <c r="GU88"/>
  <c r="GX17"/>
  <c r="GS15"/>
  <c r="FH49"/>
  <c r="FB49"/>
  <c r="GY49"/>
  <c r="EZ100"/>
  <c r="ET100"/>
  <c r="GQ100"/>
  <c r="AR87"/>
  <c r="EW87"/>
  <c r="GM87"/>
  <c r="EW52"/>
  <c r="EV52"/>
  <c r="GN52"/>
  <c r="GK100"/>
  <c r="GM28"/>
  <c r="GH75"/>
  <c r="GT99"/>
  <c r="EY91"/>
  <c r="EW91"/>
  <c r="GP91"/>
  <c r="CO74"/>
  <c r="FD74"/>
  <c r="EZ74"/>
  <c r="GW74"/>
  <c r="GT67"/>
  <c r="GL85"/>
  <c r="BM73"/>
  <c r="EZ73"/>
  <c r="ES73"/>
  <c r="GS73"/>
  <c r="EE42"/>
  <c r="FJ42"/>
  <c r="FF42"/>
  <c r="FE42"/>
  <c r="FD42"/>
  <c r="FC42"/>
  <c r="HA42"/>
  <c r="FD69"/>
  <c r="GU69"/>
  <c r="GM79"/>
  <c r="GR91"/>
  <c r="GN91"/>
  <c r="EY56"/>
  <c r="GU56"/>
  <c r="GW31"/>
  <c r="GW17"/>
  <c r="GI103"/>
  <c r="EX57"/>
  <c r="GR57"/>
  <c r="GJ32"/>
  <c r="FH19"/>
  <c r="FG19"/>
  <c r="HA19"/>
  <c r="GR29"/>
  <c r="H103" i="3"/>
  <c r="GH41" i="1"/>
  <c r="BM94"/>
  <c r="EZ94"/>
  <c r="EW94"/>
  <c r="GR94"/>
  <c r="BT87"/>
  <c r="FA87"/>
  <c r="GZ87"/>
  <c r="FH36"/>
  <c r="FD36"/>
  <c r="FC36"/>
  <c r="CA36"/>
  <c r="FB36"/>
  <c r="EW36"/>
  <c r="GX36"/>
  <c r="GH76"/>
  <c r="GP33"/>
  <c r="GH60"/>
  <c r="GQ98"/>
  <c r="EV53"/>
  <c r="GN53"/>
  <c r="N107"/>
  <c r="GI35"/>
  <c r="CA30"/>
  <c r="FB30"/>
  <c r="GU30"/>
  <c r="CV64"/>
  <c r="FE64"/>
  <c r="BT64"/>
  <c r="FA64"/>
  <c r="BM64"/>
  <c r="EZ64"/>
  <c r="GW64"/>
  <c r="CM106"/>
  <c r="GM102"/>
  <c r="CH75"/>
  <c r="FC75"/>
  <c r="EY75"/>
  <c r="GU75"/>
  <c r="GH71"/>
  <c r="FJ88"/>
  <c r="FH88"/>
  <c r="GZ88"/>
  <c r="GR31"/>
  <c r="BY106"/>
  <c r="GT35"/>
  <c r="GQ77"/>
  <c r="GM24"/>
  <c r="CT106"/>
  <c r="GS81"/>
  <c r="FI58"/>
  <c r="FG58"/>
  <c r="GY58"/>
  <c r="GI31"/>
  <c r="EZ28"/>
  <c r="GR28"/>
  <c r="GY64"/>
  <c r="AW107"/>
  <c r="EW25"/>
  <c r="GM25"/>
  <c r="FF10"/>
  <c r="GW10"/>
  <c r="GH14"/>
  <c r="GX24"/>
  <c r="GV64"/>
  <c r="GL75"/>
  <c r="GN62"/>
  <c r="GJ25"/>
  <c r="GK83"/>
  <c r="GW79"/>
  <c r="FJ103"/>
  <c r="DX103"/>
  <c r="FI103"/>
  <c r="FG103"/>
  <c r="FA103"/>
  <c r="HA103"/>
  <c r="GM20"/>
  <c r="GH44"/>
  <c r="GR32"/>
  <c r="FF20"/>
  <c r="CV20"/>
  <c r="FE20"/>
  <c r="CA20"/>
  <c r="FB20"/>
  <c r="FA20"/>
  <c r="HA20"/>
  <c r="GK43"/>
  <c r="FH12"/>
  <c r="GZ12"/>
  <c r="DQ89"/>
  <c r="FH89"/>
  <c r="FG89"/>
  <c r="CV89"/>
  <c r="FE89"/>
  <c r="FC89"/>
  <c r="AY89"/>
  <c r="EX89"/>
  <c r="ES89"/>
  <c r="HA89"/>
  <c r="GS101"/>
  <c r="GX30"/>
  <c r="FG6"/>
  <c r="DC6"/>
  <c r="FF6"/>
  <c r="FE6"/>
  <c r="HA6"/>
  <c r="GT59"/>
  <c r="GQ56"/>
  <c r="GW103"/>
  <c r="BY105"/>
  <c r="GK62"/>
  <c r="GX20"/>
  <c r="FC39"/>
  <c r="CA39"/>
  <c r="FB39"/>
  <c r="EY39"/>
  <c r="GT39"/>
  <c r="GY88"/>
  <c r="GJ37"/>
  <c r="GY9"/>
  <c r="FJ80"/>
  <c r="HA80"/>
  <c r="GS20"/>
  <c r="GV59"/>
  <c r="GV24"/>
  <c r="GI75"/>
  <c r="GM45"/>
  <c r="EL85"/>
  <c r="FK85"/>
  <c r="FI85"/>
  <c r="DJ85"/>
  <c r="FG85"/>
  <c r="CV85"/>
  <c r="FE85"/>
  <c r="CO85"/>
  <c r="FD85"/>
  <c r="HA85"/>
  <c r="BF16"/>
  <c r="EY16"/>
  <c r="GQ16"/>
  <c r="FH70"/>
  <c r="GZ70"/>
  <c r="EJ106"/>
  <c r="FH10"/>
  <c r="HA10"/>
  <c r="EE16"/>
  <c r="FJ16"/>
  <c r="FG16"/>
  <c r="CV16"/>
  <c r="FE16"/>
  <c r="GZ16"/>
  <c r="GW48"/>
  <c r="GO66"/>
  <c r="FI46"/>
  <c r="HA46"/>
  <c r="GO102"/>
  <c r="GJ31"/>
  <c r="GT31"/>
  <c r="DX66"/>
  <c r="FI66"/>
  <c r="FA66"/>
  <c r="GY66"/>
  <c r="GW92"/>
  <c r="GR100"/>
  <c r="GL89"/>
  <c r="CO86"/>
  <c r="FD86"/>
  <c r="CH86"/>
  <c r="FC86"/>
  <c r="EZ86"/>
  <c r="EW86"/>
  <c r="EU86"/>
  <c r="ES86"/>
  <c r="GV86"/>
  <c r="GS86"/>
  <c r="GZ11"/>
  <c r="GH91"/>
  <c r="EU60"/>
  <c r="GK60"/>
  <c r="EE30"/>
  <c r="FJ30"/>
  <c r="GZ30"/>
  <c r="EW60"/>
  <c r="GW60"/>
  <c r="GI68"/>
  <c r="GK20"/>
  <c r="GU5"/>
  <c r="GM15"/>
  <c r="GP19"/>
  <c r="FH5"/>
  <c r="GY5"/>
  <c r="GR59"/>
  <c r="ET65"/>
  <c r="GS65"/>
  <c r="GP17"/>
  <c r="GQ52"/>
  <c r="GH32"/>
  <c r="GO54"/>
  <c r="FA27"/>
  <c r="EY27"/>
  <c r="GU27"/>
  <c r="GH92"/>
  <c r="GX82"/>
  <c r="GI22"/>
  <c r="GS57"/>
  <c r="CV38"/>
  <c r="FE38"/>
  <c r="FA38"/>
  <c r="GU38"/>
  <c r="GI64"/>
  <c r="EX55"/>
  <c r="AK55"/>
  <c r="EV55"/>
  <c r="GU55"/>
  <c r="GI90"/>
  <c r="GL38"/>
  <c r="GV28"/>
  <c r="GH89"/>
  <c r="GM17"/>
  <c r="FH34"/>
  <c r="FG34"/>
  <c r="FB34"/>
  <c r="GZ34"/>
  <c r="GP64"/>
  <c r="GK19"/>
  <c r="GQ86"/>
  <c r="GK22"/>
  <c r="GK24"/>
  <c r="GI48"/>
  <c r="DJ76"/>
  <c r="FG76"/>
  <c r="CV76"/>
  <c r="FE76"/>
  <c r="GW76"/>
  <c r="GS16"/>
  <c r="GP15"/>
  <c r="CO7"/>
  <c r="FD7"/>
  <c r="GT7"/>
  <c r="GK79"/>
  <c r="GM84"/>
  <c r="GI82"/>
  <c r="GT26"/>
  <c r="BR106"/>
  <c r="GL94"/>
  <c r="GI43"/>
  <c r="GS97"/>
  <c r="GR96"/>
  <c r="GM30"/>
  <c r="DX22"/>
  <c r="FI22"/>
  <c r="AY22"/>
  <c r="EX22"/>
  <c r="AR22"/>
  <c r="EW22"/>
  <c r="GZ22"/>
  <c r="GJ93"/>
  <c r="GR40"/>
  <c r="GJ100"/>
  <c r="GM40"/>
  <c r="EE81"/>
  <c r="FJ81"/>
  <c r="DQ81"/>
  <c r="FH81"/>
  <c r="GZ81"/>
  <c r="L103" i="3"/>
  <c r="DX57" i="1"/>
  <c r="FI57"/>
  <c r="FH57"/>
  <c r="HA57"/>
  <c r="GT68"/>
  <c r="GH37"/>
  <c r="GI36"/>
  <c r="CO91"/>
  <c r="FD91"/>
  <c r="GU91"/>
  <c r="GQ66"/>
  <c r="DO107"/>
  <c r="GX49"/>
  <c r="FI44"/>
  <c r="DC44"/>
  <c r="FF44"/>
  <c r="CV44"/>
  <c r="FE44"/>
  <c r="FD44"/>
  <c r="GZ44"/>
  <c r="GJ57"/>
  <c r="GP35"/>
  <c r="GI73"/>
  <c r="GW75"/>
  <c r="GY61"/>
  <c r="GM38"/>
  <c r="GY72"/>
  <c r="FK86"/>
  <c r="EE86"/>
  <c r="FJ86"/>
  <c r="HA86"/>
  <c r="GJ18"/>
  <c r="GY75"/>
  <c r="GL52"/>
  <c r="GW45"/>
  <c r="GJ87"/>
  <c r="GY98"/>
  <c r="GW20"/>
  <c r="GI59"/>
  <c r="GL97"/>
  <c r="HA79"/>
  <c r="GH78"/>
  <c r="GV66"/>
  <c r="GM57"/>
  <c r="GW6"/>
  <c r="GJ60"/>
  <c r="ET41"/>
  <c r="ES41"/>
  <c r="GK41"/>
  <c r="GS59"/>
  <c r="FE100"/>
  <c r="GV100"/>
  <c r="GR66"/>
  <c r="GU74"/>
  <c r="GW22"/>
  <c r="GM80"/>
  <c r="GX60"/>
  <c r="GT45"/>
  <c r="FD50"/>
  <c r="FB50"/>
  <c r="GX50"/>
  <c r="GZ6"/>
  <c r="EE77"/>
  <c r="FJ77"/>
  <c r="FI77"/>
  <c r="FG77"/>
  <c r="HA77"/>
  <c r="GN58"/>
  <c r="CH63"/>
  <c r="FC63"/>
  <c r="FB63"/>
  <c r="EX63"/>
  <c r="GY63"/>
  <c r="GX63"/>
  <c r="GL46"/>
  <c r="GR48"/>
  <c r="GT12"/>
  <c r="GK47"/>
  <c r="GH69"/>
  <c r="GU86"/>
  <c r="FI23"/>
  <c r="CH23"/>
  <c r="FC23"/>
  <c r="GY23"/>
  <c r="GR75"/>
  <c r="DQ83"/>
  <c r="FH83"/>
  <c r="HA83"/>
  <c r="GQ22"/>
  <c r="GU87"/>
  <c r="GW41"/>
  <c r="GX79"/>
  <c r="GZ20"/>
  <c r="GM92"/>
  <c r="GP14"/>
  <c r="FK88"/>
  <c r="HA88"/>
  <c r="BK106"/>
  <c r="GP44"/>
  <c r="GW90"/>
  <c r="GT29"/>
  <c r="GO45"/>
  <c r="GL91"/>
  <c r="EE74"/>
  <c r="FJ74"/>
  <c r="DQ74"/>
  <c r="FH74"/>
  <c r="GZ74"/>
  <c r="GX37"/>
  <c r="GJ38"/>
  <c r="GT64"/>
  <c r="GQ48"/>
  <c r="BD105"/>
  <c r="GN14"/>
  <c r="GH98"/>
  <c r="GV50"/>
  <c r="GK17"/>
  <c r="GZ64"/>
  <c r="GU85"/>
  <c r="U107"/>
  <c r="GS27"/>
  <c r="GY78"/>
  <c r="GN25"/>
  <c r="GP65"/>
  <c r="FC53"/>
  <c r="FB53"/>
  <c r="EY53"/>
  <c r="GT53"/>
  <c r="GU33"/>
  <c r="GL39"/>
  <c r="GQ102"/>
  <c r="GP24"/>
  <c r="FH28"/>
  <c r="GZ28"/>
  <c r="GI21"/>
  <c r="GS92"/>
  <c r="GK99"/>
  <c r="GP62"/>
  <c r="GY87"/>
  <c r="GK96"/>
  <c r="GZ89"/>
  <c r="GU63"/>
  <c r="GP94"/>
  <c r="GQ25"/>
  <c r="GZ103"/>
  <c r="GR34"/>
  <c r="GR80"/>
  <c r="GQ43"/>
  <c r="GX6"/>
  <c r="GK56"/>
  <c r="FI91"/>
  <c r="GZ91"/>
  <c r="GT72"/>
  <c r="FD21"/>
  <c r="GY21"/>
  <c r="HA51"/>
  <c r="GM72"/>
  <c r="GP61"/>
  <c r="GV20"/>
  <c r="GK40"/>
  <c r="GH79"/>
  <c r="GI102"/>
  <c r="GQ51"/>
  <c r="GL101"/>
  <c r="AB105"/>
  <c r="GV17"/>
  <c r="GX54"/>
  <c r="GZ77"/>
  <c r="EE67"/>
  <c r="FJ67"/>
  <c r="GZ67"/>
  <c r="GZ37"/>
  <c r="GI26"/>
  <c r="GR23"/>
  <c r="GW39"/>
  <c r="GU43"/>
  <c r="GO75"/>
  <c r="GN29"/>
  <c r="GS41"/>
  <c r="GT63"/>
  <c r="GS17"/>
  <c r="HA44"/>
  <c r="GP80"/>
  <c r="GS77"/>
  <c r="GO30"/>
  <c r="GI66"/>
  <c r="GQ24"/>
  <c r="BR107"/>
  <c r="GN87"/>
  <c r="GR76"/>
  <c r="GL86"/>
  <c r="GL51"/>
  <c r="GW50"/>
  <c r="GX87"/>
  <c r="GJ67"/>
  <c r="GV27"/>
  <c r="HA21"/>
  <c r="GH39"/>
  <c r="GM95"/>
  <c r="CM105"/>
  <c r="GQ96"/>
  <c r="GV54"/>
  <c r="GR20"/>
  <c r="GQ40"/>
  <c r="X103" i="3"/>
  <c r="GS13" i="1"/>
  <c r="GM52"/>
  <c r="GR97"/>
  <c r="GH95"/>
  <c r="GL25"/>
  <c r="GU82"/>
  <c r="GY71"/>
  <c r="GV45"/>
  <c r="GN79"/>
  <c r="GL29"/>
  <c r="GR53"/>
  <c r="GW61"/>
  <c r="GJ55"/>
  <c r="GI33"/>
  <c r="GN95"/>
  <c r="GW72"/>
  <c r="GR62"/>
  <c r="U105"/>
  <c r="GI76"/>
  <c r="GO57"/>
  <c r="GP69"/>
  <c r="GH64"/>
  <c r="GS32"/>
  <c r="GU83"/>
  <c r="GZ45"/>
  <c r="GW88"/>
  <c r="GX100"/>
  <c r="GQ61"/>
  <c r="GO44"/>
  <c r="GO42"/>
  <c r="GS100"/>
  <c r="FJ97"/>
  <c r="FI97"/>
  <c r="HA97"/>
  <c r="GI20"/>
  <c r="GZ92"/>
  <c r="GM97"/>
  <c r="HA41"/>
  <c r="GY27"/>
  <c r="GV97"/>
  <c r="GI37"/>
  <c r="DX13"/>
  <c r="FI13"/>
  <c r="HA13"/>
  <c r="GS23"/>
  <c r="GU51"/>
  <c r="FF8"/>
  <c r="GZ8"/>
  <c r="GO91"/>
  <c r="HA102"/>
  <c r="FI68"/>
  <c r="GY68"/>
  <c r="GZ13"/>
  <c r="GT56"/>
  <c r="GH83"/>
  <c r="GY10"/>
  <c r="GQ69"/>
  <c r="GP56"/>
  <c r="GM34"/>
  <c r="GS54"/>
  <c r="CT107"/>
  <c r="GO36"/>
  <c r="GO43"/>
  <c r="GO78"/>
  <c r="HA87"/>
  <c r="GH87"/>
  <c r="GQ29"/>
  <c r="GX85"/>
  <c r="GO84"/>
  <c r="GR85"/>
  <c r="GV98"/>
  <c r="GO89"/>
  <c r="GO92"/>
  <c r="GN17"/>
  <c r="GW81"/>
  <c r="GX61"/>
  <c r="DA106"/>
  <c r="GZ10"/>
  <c r="GK73"/>
  <c r="GM14"/>
  <c r="GI27"/>
  <c r="GR24"/>
  <c r="GX81"/>
  <c r="GZ86"/>
  <c r="GI72"/>
  <c r="GW42"/>
  <c r="GM19"/>
  <c r="GM86"/>
  <c r="GQ88"/>
  <c r="GH49"/>
  <c r="GL44"/>
  <c r="GX31"/>
  <c r="GU90"/>
  <c r="GT8"/>
  <c r="FF35"/>
  <c r="GV35"/>
  <c r="GW100"/>
  <c r="GO82"/>
  <c r="GS25"/>
  <c r="FJ53"/>
  <c r="FE53"/>
  <c r="GZ53"/>
  <c r="FF73"/>
  <c r="GX73"/>
  <c r="GR79"/>
  <c r="GY92"/>
  <c r="GO81"/>
  <c r="GI85"/>
  <c r="GS51"/>
  <c r="GW13"/>
  <c r="GQ99"/>
  <c r="GS63"/>
  <c r="FF29"/>
  <c r="GV29"/>
  <c r="GR50"/>
  <c r="GZ66"/>
  <c r="GU57"/>
  <c r="GU28"/>
  <c r="GN76"/>
  <c r="GV42"/>
  <c r="GU18"/>
  <c r="GX68"/>
  <c r="GP50"/>
  <c r="GK103"/>
  <c r="GX45"/>
  <c r="DA107"/>
  <c r="GR18"/>
  <c r="GU36"/>
  <c r="GI17"/>
  <c r="GS96"/>
  <c r="GI55"/>
  <c r="GO76"/>
  <c r="GW46"/>
  <c r="HA30"/>
  <c r="HA56"/>
  <c r="GR54"/>
  <c r="GI78"/>
  <c r="GJ26"/>
  <c r="GQ17"/>
  <c r="EL91"/>
  <c r="FK91"/>
  <c r="HA91"/>
  <c r="GS84"/>
  <c r="GJ91"/>
  <c r="GO23"/>
  <c r="EE101"/>
  <c r="FJ101"/>
  <c r="DQ101"/>
  <c r="FH101"/>
  <c r="GZ101"/>
  <c r="GH66"/>
  <c r="GY79"/>
  <c r="GS58"/>
  <c r="GR87"/>
  <c r="GH38"/>
  <c r="GR38"/>
  <c r="GN70"/>
  <c r="GL37"/>
  <c r="EL101"/>
  <c r="FK101"/>
  <c r="HA101"/>
  <c r="GH101"/>
  <c r="GN72"/>
  <c r="DX62"/>
  <c r="FI62"/>
  <c r="FH62"/>
  <c r="HA62"/>
  <c r="GL45"/>
  <c r="GM29"/>
  <c r="GI42"/>
  <c r="GS74"/>
  <c r="GS48"/>
  <c r="DV105"/>
  <c r="CO65"/>
  <c r="FD65"/>
  <c r="GU65"/>
  <c r="GN81"/>
  <c r="GZ82"/>
  <c r="GQ30"/>
  <c r="GK29"/>
  <c r="GV87"/>
  <c r="DV107"/>
  <c r="GL28"/>
  <c r="GQ44"/>
  <c r="GK14"/>
  <c r="GK61"/>
  <c r="GZ23"/>
  <c r="GR86"/>
  <c r="GL57"/>
  <c r="GN56"/>
  <c r="GO16"/>
  <c r="GO103"/>
  <c r="FJ36"/>
  <c r="GZ36"/>
  <c r="GQ95"/>
  <c r="GW5"/>
  <c r="GW51"/>
  <c r="GS33"/>
  <c r="GM22"/>
  <c r="GJ81"/>
  <c r="GL54"/>
  <c r="GT18"/>
  <c r="GM101"/>
  <c r="GZ65"/>
  <c r="GQ92"/>
  <c r="GV10"/>
  <c r="AI105"/>
  <c r="AB106"/>
  <c r="GQ93"/>
  <c r="GH56"/>
  <c r="GX44"/>
  <c r="GS52"/>
  <c r="GP46"/>
  <c r="GQ36"/>
  <c r="GT16"/>
  <c r="GN34"/>
  <c r="FI43"/>
  <c r="DJ43"/>
  <c r="FG43"/>
  <c r="GY43"/>
  <c r="GS44"/>
  <c r="GQ26"/>
  <c r="GM62"/>
  <c r="GU94"/>
  <c r="GW43"/>
  <c r="GV99"/>
  <c r="GX40"/>
  <c r="GL95"/>
  <c r="GZ19"/>
  <c r="GS40"/>
  <c r="GQ20"/>
  <c r="GY40"/>
  <c r="AI106"/>
  <c r="GP87"/>
  <c r="HA9"/>
  <c r="GJ98"/>
  <c r="GI51"/>
  <c r="GH19"/>
  <c r="GV21"/>
  <c r="GQ58"/>
  <c r="GX11"/>
  <c r="GM58"/>
  <c r="AN103" i="3"/>
  <c r="GJ74" i="1"/>
  <c r="GH81"/>
  <c r="GM31"/>
  <c r="GH50"/>
  <c r="GS18"/>
  <c r="GM18"/>
  <c r="GN86"/>
  <c r="DJ93"/>
  <c r="FG93"/>
  <c r="GW93"/>
  <c r="GU78"/>
  <c r="GI97"/>
  <c r="GN80"/>
  <c r="GS24"/>
  <c r="GW9"/>
  <c r="GR56"/>
  <c r="GX80"/>
  <c r="GQ45"/>
  <c r="GX66"/>
  <c r="GN75"/>
  <c r="GJ66"/>
  <c r="GI89"/>
  <c r="FJ26"/>
  <c r="DQ26"/>
  <c r="FH26"/>
  <c r="GZ26"/>
  <c r="GN19"/>
  <c r="GK82"/>
  <c r="GK25"/>
  <c r="GN78"/>
  <c r="GV6"/>
  <c r="GP90"/>
  <c r="EL93"/>
  <c r="FK93"/>
  <c r="FJ93"/>
  <c r="DQ93"/>
  <c r="FH93"/>
  <c r="HA93"/>
  <c r="GV46"/>
  <c r="GX70"/>
  <c r="GI49"/>
  <c r="GS28"/>
  <c r="GN89"/>
  <c r="GX76"/>
  <c r="GU66"/>
  <c r="GM41"/>
  <c r="GR102"/>
  <c r="GN66"/>
  <c r="GT21"/>
  <c r="DO106"/>
  <c r="GJ58"/>
  <c r="GL43"/>
  <c r="GJ96"/>
  <c r="GQ76"/>
  <c r="GS71"/>
  <c r="GH21"/>
  <c r="GK86"/>
  <c r="GO74"/>
  <c r="EL65"/>
  <c r="FK65"/>
  <c r="HA65"/>
  <c r="GH26"/>
  <c r="GU32"/>
  <c r="GH68"/>
  <c r="GS83"/>
  <c r="GU64"/>
  <c r="GJ41"/>
  <c r="GX72"/>
  <c r="Z103" i="3"/>
  <c r="N105" i="1"/>
  <c r="EE47"/>
  <c r="FJ47"/>
  <c r="CV47"/>
  <c r="FE47"/>
  <c r="GZ47"/>
  <c r="EL43"/>
  <c r="FK43"/>
  <c r="HA43"/>
  <c r="GX103"/>
  <c r="GR77"/>
  <c r="GP18"/>
  <c r="GQ85"/>
  <c r="CF106"/>
  <c r="GN60"/>
  <c r="GM89"/>
  <c r="GS98"/>
  <c r="GU44"/>
  <c r="GM81"/>
  <c r="GR89"/>
  <c r="GK18"/>
  <c r="GQ94"/>
  <c r="GJ85"/>
  <c r="GK74"/>
  <c r="GY102"/>
  <c r="GP102"/>
  <c r="GI54"/>
  <c r="GL40"/>
  <c r="GX21"/>
  <c r="GL81"/>
  <c r="GT58"/>
  <c r="GV31"/>
  <c r="GW23"/>
  <c r="GP36"/>
  <c r="GT38"/>
  <c r="GL99"/>
  <c r="HA28"/>
  <c r="EJ105"/>
  <c r="GT81"/>
  <c r="GZ80"/>
  <c r="GP53"/>
  <c r="GN46"/>
  <c r="GH55"/>
  <c r="GM61"/>
  <c r="GO69"/>
  <c r="EE98"/>
  <c r="FJ98"/>
  <c r="GZ98"/>
  <c r="GV73"/>
  <c r="GN101"/>
  <c r="GK28"/>
  <c r="GJ62"/>
  <c r="GY12"/>
  <c r="FK17"/>
  <c r="HA17"/>
  <c r="EE48"/>
  <c r="FJ48"/>
  <c r="GZ48"/>
  <c r="GU40"/>
  <c r="GL92"/>
  <c r="GS75"/>
  <c r="GQ50"/>
  <c r="GW69"/>
  <c r="GP70"/>
  <c r="GK48"/>
  <c r="GX86"/>
  <c r="GP103"/>
  <c r="GI87"/>
  <c r="GK102"/>
  <c r="GK36"/>
  <c r="GR58"/>
  <c r="GU47"/>
  <c r="GX19"/>
  <c r="GN22"/>
  <c r="GU53"/>
  <c r="GS21"/>
  <c r="FI60"/>
  <c r="GY60"/>
  <c r="GY101"/>
  <c r="GR19"/>
  <c r="FI95"/>
  <c r="FG95"/>
  <c r="GY95"/>
  <c r="GL49"/>
  <c r="GM42"/>
  <c r="GH42"/>
  <c r="GX57"/>
  <c r="GU17"/>
  <c r="GK13"/>
  <c r="GS91"/>
  <c r="GN93"/>
  <c r="GL34"/>
  <c r="GY19"/>
  <c r="GT19"/>
  <c r="GU42"/>
  <c r="GQ72"/>
  <c r="GJ30"/>
  <c r="DX96"/>
  <c r="FI96"/>
  <c r="GY96"/>
  <c r="GH16"/>
  <c r="GU14"/>
  <c r="GR21"/>
  <c r="GM88"/>
  <c r="GP47"/>
  <c r="GY76"/>
  <c r="GP23"/>
  <c r="GT55"/>
  <c r="GI81"/>
  <c r="GT11"/>
  <c r="GU31"/>
  <c r="GN84"/>
  <c r="GH53"/>
  <c r="DH107"/>
  <c r="GM68"/>
  <c r="GJ34"/>
  <c r="GR39"/>
  <c r="GY103"/>
  <c r="GN61"/>
  <c r="GL69"/>
  <c r="GZ95"/>
  <c r="GN27"/>
  <c r="GR90"/>
  <c r="GM85"/>
  <c r="AP106"/>
  <c r="HA70"/>
  <c r="GI19"/>
  <c r="GN15"/>
  <c r="GK89"/>
  <c r="GV49"/>
  <c r="DX25"/>
  <c r="FI25"/>
  <c r="FF25"/>
  <c r="FE25"/>
  <c r="GZ25"/>
  <c r="GW26"/>
  <c r="GU12"/>
  <c r="GZ73"/>
  <c r="GR27"/>
  <c r="GH54"/>
  <c r="DH106"/>
  <c r="GS66"/>
  <c r="GJ56"/>
  <c r="GP96"/>
  <c r="GZ76"/>
  <c r="GY47"/>
  <c r="GS103"/>
  <c r="GH27"/>
  <c r="GU7"/>
  <c r="GN31"/>
  <c r="GL62"/>
  <c r="GI56"/>
  <c r="GJ63"/>
  <c r="GN24"/>
  <c r="T103" i="3"/>
  <c r="GS34" i="1"/>
  <c r="GO39"/>
  <c r="GT83"/>
  <c r="GX98"/>
  <c r="GW37"/>
  <c r="HA26"/>
  <c r="GX32"/>
  <c r="GN41"/>
  <c r="GQ83"/>
  <c r="GY67"/>
  <c r="GM43"/>
  <c r="GW44"/>
  <c r="GT92"/>
  <c r="GJ78"/>
  <c r="GR16"/>
  <c r="GO68"/>
  <c r="FK22"/>
  <c r="HA22"/>
  <c r="GJ59"/>
  <c r="GW28"/>
  <c r="DQ99"/>
  <c r="FH99"/>
  <c r="GX99"/>
  <c r="GJ29"/>
  <c r="GO60"/>
  <c r="GJ68"/>
  <c r="GY8"/>
  <c r="GR26"/>
  <c r="GH72"/>
  <c r="J103" i="3"/>
  <c r="GU13" i="1"/>
  <c r="AI107"/>
  <c r="GY80"/>
  <c r="GK37"/>
  <c r="GV53"/>
  <c r="GI96"/>
  <c r="GO93"/>
  <c r="GT20"/>
  <c r="GK44"/>
  <c r="HA31"/>
  <c r="GR78"/>
  <c r="GN45"/>
  <c r="GK66"/>
  <c r="GX95"/>
  <c r="GW70"/>
  <c r="GR47"/>
  <c r="GQ54"/>
  <c r="GK88"/>
  <c r="GY37"/>
  <c r="DX29"/>
  <c r="FI29"/>
  <c r="GZ29"/>
  <c r="GM83"/>
  <c r="GT30"/>
  <c r="GU37"/>
  <c r="GI95"/>
  <c r="GM32"/>
  <c r="GJ44"/>
  <c r="GH31"/>
  <c r="GL71"/>
  <c r="EE55"/>
  <c r="FJ55"/>
  <c r="FI55"/>
  <c r="FH55"/>
  <c r="GZ55"/>
  <c r="GR13"/>
  <c r="GI16"/>
  <c r="GU8"/>
  <c r="GO15"/>
  <c r="HA54"/>
  <c r="GL35"/>
  <c r="GO65"/>
  <c r="GM93"/>
  <c r="GK45"/>
  <c r="GV56"/>
  <c r="GY6"/>
  <c r="GW58"/>
  <c r="GH90"/>
  <c r="GR65"/>
  <c r="GI46"/>
  <c r="GY15"/>
  <c r="GK97"/>
  <c r="GO80"/>
  <c r="GK91"/>
  <c r="GW57"/>
  <c r="GX56"/>
  <c r="GJ86"/>
  <c r="GW49"/>
  <c r="GJ77"/>
  <c r="GM99"/>
  <c r="GW35"/>
  <c r="GR49"/>
  <c r="GW36"/>
  <c r="GH73"/>
  <c r="GL55"/>
  <c r="GQ63"/>
  <c r="GW14"/>
  <c r="GI28"/>
  <c r="GO62"/>
  <c r="GZ60"/>
  <c r="GW77"/>
  <c r="GP26"/>
  <c r="GX65"/>
  <c r="GP74"/>
  <c r="GV82"/>
  <c r="GO70"/>
  <c r="GY22"/>
  <c r="GL68"/>
  <c r="GV62"/>
  <c r="GQ41"/>
  <c r="GL82"/>
  <c r="GV32"/>
  <c r="GO17"/>
  <c r="GT40"/>
  <c r="GY84"/>
  <c r="BD107"/>
  <c r="GJ20"/>
  <c r="GL20"/>
  <c r="GT89"/>
  <c r="GP60"/>
  <c r="GO52"/>
  <c r="GZ83"/>
  <c r="GR36"/>
  <c r="GK21"/>
  <c r="GM36"/>
  <c r="GI32"/>
  <c r="GS64"/>
  <c r="GP38"/>
  <c r="GJ17"/>
  <c r="GX51"/>
  <c r="GL76"/>
  <c r="GZ63"/>
  <c r="GN48"/>
  <c r="GP41"/>
  <c r="GS53"/>
  <c r="GJ43"/>
  <c r="GT100"/>
  <c r="GI60"/>
  <c r="GT88"/>
  <c r="GV7"/>
  <c r="GR25"/>
  <c r="N106"/>
  <c r="U106"/>
  <c r="BD106"/>
  <c r="DV106"/>
  <c r="EC106"/>
  <c r="HB106"/>
  <c r="GV8"/>
  <c r="GJ103"/>
  <c r="GW15"/>
  <c r="GU41"/>
  <c r="GT95"/>
  <c r="GK98"/>
  <c r="GL61"/>
  <c r="GW89"/>
  <c r="GI70"/>
  <c r="GQ15"/>
  <c r="GP88"/>
  <c r="GI77"/>
  <c r="GS90"/>
  <c r="HA84"/>
  <c r="GW47"/>
  <c r="GX75"/>
  <c r="HA59"/>
  <c r="G105"/>
  <c r="AP105"/>
  <c r="AW105"/>
  <c r="BR105"/>
  <c r="CF105"/>
  <c r="DO105"/>
  <c r="EC105"/>
  <c r="HB105"/>
  <c r="FJ78"/>
  <c r="GZ78"/>
  <c r="GR69"/>
  <c r="GV12"/>
  <c r="GP67"/>
  <c r="GH86"/>
  <c r="GQ64"/>
  <c r="GH24"/>
  <c r="GQ80"/>
  <c r="GX38"/>
  <c r="GO50"/>
  <c r="GL48"/>
  <c r="GJ65"/>
  <c r="GK23"/>
  <c r="GN103"/>
  <c r="GS46"/>
  <c r="GQ103"/>
  <c r="GH13"/>
  <c r="GO26"/>
  <c r="GY41"/>
  <c r="GY42"/>
  <c r="GN49"/>
  <c r="GQ34"/>
  <c r="GW16"/>
  <c r="GR103"/>
  <c r="GK68"/>
  <c r="GN71"/>
  <c r="GS45"/>
  <c r="GY99"/>
  <c r="GH96"/>
  <c r="GR51"/>
  <c r="GU46"/>
  <c r="GU73"/>
  <c r="EU2"/>
  <c r="GH67"/>
  <c r="GX71"/>
  <c r="GQ91"/>
  <c r="GN63"/>
  <c r="GO56"/>
  <c r="GR93"/>
  <c r="GP73"/>
  <c r="GL23"/>
  <c r="GP49"/>
  <c r="GN44"/>
  <c r="GY70"/>
  <c r="GP92"/>
  <c r="GP13"/>
  <c r="GU60"/>
  <c r="P103" i="3"/>
  <c r="GU25" i="1"/>
  <c r="GK71"/>
  <c r="GI83"/>
  <c r="GZ97"/>
  <c r="GN37"/>
  <c r="GW94"/>
  <c r="GP95"/>
  <c r="GT87"/>
  <c r="GY28"/>
  <c r="GL24"/>
  <c r="GP68"/>
  <c r="GV84"/>
  <c r="EJ107"/>
  <c r="GJ101"/>
  <c r="GY74"/>
  <c r="GJ83"/>
  <c r="GM78"/>
  <c r="GL70"/>
  <c r="GW56"/>
  <c r="GL96"/>
  <c r="GH23"/>
  <c r="GU93"/>
  <c r="GM39"/>
  <c r="GX39"/>
  <c r="GW91"/>
  <c r="GN54"/>
  <c r="GT66"/>
  <c r="GY35"/>
  <c r="GZ61"/>
  <c r="GU15"/>
  <c r="GO46"/>
  <c r="GS26"/>
  <c r="GN26"/>
  <c r="GW85"/>
  <c r="GT32"/>
  <c r="GH29"/>
  <c r="GU22"/>
  <c r="GY91"/>
  <c r="FI39"/>
  <c r="GZ39"/>
  <c r="GW34"/>
  <c r="GX26"/>
  <c r="GI71"/>
  <c r="GT15"/>
  <c r="GP63"/>
  <c r="GT60"/>
  <c r="F103" i="3"/>
  <c r="GR74" i="1"/>
  <c r="GU68"/>
  <c r="GW25"/>
  <c r="GL74"/>
  <c r="GJ39"/>
  <c r="GT24"/>
  <c r="GZ32"/>
  <c r="GY30"/>
  <c r="GY20"/>
  <c r="GR84"/>
  <c r="GL15"/>
  <c r="GR45"/>
  <c r="GO64"/>
  <c r="GH30"/>
  <c r="GO77"/>
  <c r="GU11"/>
  <c r="DJ52"/>
  <c r="FG52"/>
  <c r="CV52"/>
  <c r="FE52"/>
  <c r="CO52"/>
  <c r="FD52"/>
  <c r="GW52"/>
  <c r="GX52"/>
  <c r="GR88"/>
  <c r="GM47"/>
  <c r="GI80"/>
  <c r="GS62"/>
  <c r="GL65"/>
  <c r="GV88"/>
  <c r="GS50"/>
  <c r="GJ88"/>
  <c r="GS88"/>
  <c r="GM100"/>
  <c r="GR67"/>
  <c r="GH43"/>
  <c r="GY81"/>
  <c r="GH102"/>
  <c r="GO67"/>
  <c r="GX62"/>
  <c r="GL100"/>
  <c r="GX5"/>
  <c r="FK5"/>
  <c r="HA5"/>
  <c r="GN85"/>
  <c r="EE27"/>
  <c r="FJ27"/>
  <c r="HA27"/>
  <c r="GY32"/>
  <c r="GP99"/>
  <c r="AB107"/>
  <c r="AP107"/>
  <c r="BK107"/>
  <c r="BY107"/>
  <c r="CF107"/>
  <c r="EC107"/>
  <c r="HB107"/>
  <c r="GP32"/>
  <c r="GT69"/>
  <c r="GV61"/>
  <c r="HA66"/>
  <c r="GM73"/>
  <c r="GR68"/>
  <c r="GR30"/>
  <c r="GO90"/>
  <c r="FK99"/>
  <c r="HA99"/>
  <c r="GY51"/>
  <c r="GO29"/>
  <c r="GT42"/>
  <c r="HA49"/>
  <c r="GM98"/>
  <c r="HA39"/>
  <c r="GK77"/>
  <c r="GJ69"/>
  <c r="GL93"/>
  <c r="GV9"/>
  <c r="GL30"/>
  <c r="GR72"/>
  <c r="GQ60"/>
  <c r="GJ80"/>
  <c r="GN21"/>
  <c r="GU80"/>
  <c r="GI67"/>
  <c r="GP86"/>
  <c r="GU81"/>
  <c r="GH74"/>
  <c r="GW21"/>
  <c r="GV71"/>
  <c r="GH51"/>
  <c r="GO79"/>
  <c r="GT27"/>
  <c r="GZ42"/>
  <c r="GM66"/>
  <c r="GS78"/>
  <c r="GP101"/>
  <c r="GR82"/>
  <c r="GY18"/>
  <c r="GZ43"/>
  <c r="GV23"/>
  <c r="DX52"/>
  <c r="FI52"/>
  <c r="GY52"/>
  <c r="GK51"/>
  <c r="GY100"/>
  <c r="GV41"/>
  <c r="GL87"/>
  <c r="GU98"/>
  <c r="GW8"/>
  <c r="GT23"/>
  <c r="GU54"/>
  <c r="EE15"/>
  <c r="FJ15"/>
  <c r="HA15"/>
  <c r="GJ61"/>
  <c r="GN23"/>
  <c r="GW24"/>
  <c r="HA52"/>
  <c r="GX8"/>
  <c r="GX94"/>
  <c r="GS38"/>
  <c r="GI39"/>
  <c r="GL53"/>
  <c r="GQ39"/>
  <c r="GK34"/>
  <c r="GX22"/>
  <c r="GJ79"/>
  <c r="GQ62"/>
  <c r="GT61"/>
  <c r="V103" i="3"/>
  <c r="GL102" i="1"/>
  <c r="GN88"/>
  <c r="GO35"/>
  <c r="GL42"/>
  <c r="GH59"/>
  <c r="GQ82"/>
  <c r="GU45"/>
  <c r="GJ22"/>
  <c r="HA40"/>
  <c r="GS30"/>
  <c r="GO71"/>
  <c r="GN65"/>
  <c r="GH35"/>
  <c r="GN30"/>
  <c r="GQ18"/>
  <c r="GV39"/>
  <c r="GV22"/>
  <c r="GQ73"/>
  <c r="GM96"/>
  <c r="GK85"/>
  <c r="GH20"/>
  <c r="GY31"/>
  <c r="GX47"/>
  <c r="GO83"/>
  <c r="GX27"/>
  <c r="GQ14"/>
  <c r="GU84"/>
  <c r="GK63"/>
  <c r="GH22"/>
  <c r="GQ90"/>
  <c r="GY83"/>
  <c r="GP93"/>
  <c r="GL32"/>
  <c r="GM48"/>
  <c r="GX97"/>
  <c r="GQ53"/>
  <c r="GN13"/>
  <c r="GO85"/>
  <c r="GR42"/>
  <c r="GV78"/>
  <c r="GI100"/>
  <c r="GJ51"/>
  <c r="GQ65"/>
  <c r="GZ15"/>
  <c r="GL73"/>
  <c r="GY77"/>
  <c r="HA24"/>
  <c r="GM94"/>
  <c r="GJ82"/>
  <c r="GR15"/>
  <c r="HA16"/>
  <c r="GW65"/>
  <c r="GN98"/>
  <c r="GV33"/>
  <c r="HA82"/>
  <c r="GN16"/>
  <c r="GS94"/>
  <c r="GP31"/>
  <c r="GL50"/>
  <c r="GX43"/>
  <c r="GW29"/>
  <c r="GI93"/>
  <c r="GM56"/>
  <c r="GR64"/>
  <c r="GV65"/>
  <c r="GZ5"/>
  <c r="GW63"/>
  <c r="GS55"/>
  <c r="GW86"/>
  <c r="GO22"/>
  <c r="GL64"/>
  <c r="GT14"/>
  <c r="GL16"/>
  <c r="GP45"/>
  <c r="GR63"/>
  <c r="GU96"/>
  <c r="EE58"/>
  <c r="FJ58"/>
  <c r="GZ58"/>
  <c r="GT57"/>
  <c r="GL27"/>
  <c r="GI98"/>
  <c r="GY65"/>
  <c r="GL103"/>
  <c r="GQ49"/>
  <c r="GZ71"/>
  <c r="GW30"/>
  <c r="FJ94"/>
  <c r="GZ94"/>
  <c r="GN43"/>
  <c r="GV43"/>
  <c r="GT44"/>
  <c r="GY55"/>
  <c r="GS61"/>
  <c r="EE100"/>
  <c r="FJ100"/>
  <c r="HA100"/>
  <c r="GK38"/>
  <c r="GO27"/>
  <c r="GP79"/>
  <c r="EL95"/>
  <c r="FK95"/>
  <c r="HA95"/>
  <c r="GX74"/>
  <c r="GR37"/>
  <c r="GV90"/>
  <c r="GH77"/>
  <c r="GV55"/>
  <c r="GV16"/>
  <c r="GW68"/>
  <c r="GY34"/>
  <c r="GI92"/>
  <c r="GV40"/>
  <c r="GJ99"/>
  <c r="GM13"/>
  <c r="GK58"/>
  <c r="GV85"/>
  <c r="GS67"/>
  <c r="GX69"/>
  <c r="GH100"/>
  <c r="GL14"/>
  <c r="GZ27"/>
  <c r="GX29"/>
  <c r="GM60"/>
  <c r="GV68"/>
  <c r="GO49"/>
  <c r="GI62"/>
  <c r="GQ101"/>
  <c r="HA92"/>
  <c r="GU26"/>
  <c r="GL56"/>
  <c r="GS22"/>
  <c r="GV83"/>
  <c r="GO88"/>
  <c r="GL58"/>
  <c r="GK67"/>
  <c r="GT97"/>
  <c r="GY14"/>
  <c r="GY57"/>
  <c r="GJ24"/>
  <c r="GT75"/>
  <c r="GW101"/>
  <c r="GT94"/>
  <c r="GW32"/>
  <c r="GL41"/>
  <c r="HA32"/>
  <c r="GU50"/>
  <c r="GO87"/>
  <c r="GX58"/>
  <c r="GQ23"/>
  <c r="GM44"/>
  <c r="GP21"/>
  <c r="GW7"/>
  <c r="GT98"/>
  <c r="GT73"/>
  <c r="GO94"/>
  <c r="GK64"/>
  <c r="GJ40"/>
  <c r="GP25"/>
  <c r="GX93"/>
  <c r="GV18"/>
  <c r="GH61"/>
  <c r="GH57"/>
  <c r="GT71"/>
  <c r="N103" i="3"/>
  <c r="GN20" i="1"/>
  <c r="GQ84"/>
  <c r="GP57"/>
  <c r="GP54"/>
  <c r="GJ36"/>
  <c r="GL79"/>
  <c r="HA64"/>
  <c r="GO41"/>
  <c r="AP103" i="3"/>
  <c r="GV92" i="1"/>
  <c r="GN90"/>
  <c r="GJ48"/>
  <c r="GZ93"/>
  <c r="GZ7"/>
  <c r="GQ67"/>
  <c r="GH103"/>
  <c r="GJ16"/>
  <c r="GS93"/>
  <c r="GQ38"/>
  <c r="GP89"/>
  <c r="GQ70"/>
  <c r="GW82"/>
  <c r="GQ28"/>
  <c r="GY59"/>
  <c r="GP42"/>
  <c r="GW38"/>
  <c r="GU102"/>
  <c r="GQ71"/>
  <c r="GI61"/>
  <c r="GI30"/>
  <c r="GJ52"/>
  <c r="GV89"/>
  <c r="GW67"/>
  <c r="GH18"/>
  <c r="GZ49"/>
  <c r="GS37"/>
  <c r="GT70"/>
  <c r="GQ31"/>
  <c r="GY16"/>
  <c r="GY17"/>
  <c r="GX9"/>
  <c r="GX28"/>
  <c r="GT103"/>
  <c r="GY73"/>
  <c r="GY7"/>
  <c r="GN92"/>
  <c r="GS82"/>
  <c r="FK36"/>
  <c r="HA36"/>
  <c r="GW73"/>
  <c r="GR83"/>
  <c r="GY85"/>
  <c r="GM67"/>
  <c r="GS39"/>
  <c r="GH97"/>
  <c r="FK34"/>
  <c r="HA34"/>
  <c r="GR35"/>
  <c r="GU52"/>
  <c r="GV60"/>
  <c r="GN64"/>
  <c r="GP51"/>
  <c r="GL22"/>
  <c r="AL103" i="3"/>
  <c r="AB103"/>
  <c r="GL90" i="1"/>
  <c r="GR101"/>
  <c r="GU67"/>
  <c r="HA23"/>
  <c r="GJ23"/>
  <c r="GX53"/>
  <c r="GM49"/>
  <c r="GM46"/>
  <c r="GZ35"/>
  <c r="GS89"/>
  <c r="GN38"/>
  <c r="GK93"/>
  <c r="GL72"/>
  <c r="GH85"/>
  <c r="GT80"/>
  <c r="GK87"/>
  <c r="GN97"/>
  <c r="GI15"/>
  <c r="GX41"/>
  <c r="GO13"/>
  <c r="GV36"/>
  <c r="HA74"/>
  <c r="GI34"/>
  <c r="GQ78"/>
  <c r="GH46"/>
  <c r="GO100"/>
  <c r="GO40"/>
  <c r="EE90"/>
  <c r="FJ90"/>
  <c r="GZ90"/>
  <c r="GQ27"/>
  <c r="GJ46"/>
  <c r="GP100"/>
  <c r="GK16"/>
  <c r="GN40"/>
  <c r="GO73"/>
  <c r="GP59"/>
  <c r="GQ19"/>
  <c r="GR17"/>
  <c r="GV47"/>
  <c r="GU6"/>
  <c r="GL84"/>
  <c r="GH36"/>
  <c r="DX69"/>
  <c r="FI69"/>
  <c r="GY69"/>
  <c r="FK94"/>
  <c r="HA94"/>
  <c r="GV30"/>
  <c r="GM35"/>
  <c r="GS43"/>
  <c r="GY29"/>
  <c r="GT90"/>
  <c r="GT52"/>
  <c r="GH45"/>
  <c r="GJ13"/>
  <c r="GN33"/>
  <c r="GP22"/>
  <c r="GN18"/>
  <c r="GH58"/>
  <c r="GY54"/>
  <c r="GO95"/>
  <c r="GK31"/>
  <c r="GI94"/>
  <c r="GQ81"/>
  <c r="HA69"/>
  <c r="GU16"/>
  <c r="GK26"/>
  <c r="GQ57"/>
  <c r="FI38"/>
  <c r="GY38"/>
  <c r="GJ89"/>
  <c r="GT47"/>
  <c r="GY25"/>
  <c r="GU62"/>
  <c r="GI52"/>
  <c r="HA48"/>
  <c r="GU19"/>
  <c r="GL36"/>
  <c r="GL80"/>
  <c r="GX101"/>
  <c r="GT74"/>
  <c r="GX55"/>
  <c r="GJ49"/>
  <c r="GT65"/>
  <c r="GM37"/>
  <c r="GO97"/>
  <c r="GT78"/>
  <c r="GI25"/>
  <c r="GT93"/>
  <c r="FJ38"/>
  <c r="GZ38"/>
  <c r="GH47"/>
  <c r="GQ37"/>
  <c r="GV48"/>
  <c r="GO61"/>
  <c r="GQ68"/>
  <c r="HA7"/>
  <c r="GY45"/>
  <c r="GI91"/>
  <c r="GP58"/>
  <c r="GV81"/>
  <c r="FJ18"/>
  <c r="HA18"/>
  <c r="GM54"/>
  <c r="GR22"/>
  <c r="GH82"/>
  <c r="GW95"/>
  <c r="GJ97"/>
  <c r="GZ33"/>
  <c r="GM76"/>
  <c r="GN47"/>
  <c r="GL59"/>
  <c r="GO33"/>
  <c r="GW71"/>
  <c r="GW19"/>
  <c r="GT34"/>
  <c r="GU79"/>
  <c r="GR41"/>
  <c r="GS47"/>
  <c r="GI65"/>
  <c r="FK47"/>
  <c r="HA47"/>
  <c r="GO24"/>
  <c r="GW96"/>
  <c r="GN36"/>
  <c r="GJ45"/>
  <c r="GM51"/>
  <c r="GV91"/>
  <c r="GN32"/>
  <c r="GH48"/>
  <c r="GT51"/>
  <c r="GK33"/>
  <c r="GK95"/>
  <c r="GS31"/>
  <c r="GT91"/>
  <c r="HA61"/>
  <c r="GY33"/>
  <c r="GU39"/>
  <c r="GZ18"/>
  <c r="GT76"/>
  <c r="GQ79"/>
  <c r="GO51"/>
  <c r="GP72"/>
  <c r="GP43"/>
  <c r="GS72"/>
  <c r="GK80"/>
  <c r="GO86"/>
  <c r="GX42"/>
  <c r="HA35"/>
  <c r="GX77"/>
  <c r="GM77"/>
  <c r="GM33"/>
  <c r="GX10"/>
  <c r="GJ64"/>
  <c r="GX78"/>
  <c r="EE96"/>
  <c r="FJ96"/>
  <c r="GZ96"/>
  <c r="GR95"/>
  <c r="GJ27"/>
  <c r="GX84"/>
  <c r="GX89"/>
  <c r="GL18"/>
  <c r="HA72"/>
  <c r="GO101"/>
  <c r="GO32"/>
  <c r="GN69"/>
  <c r="GT79"/>
  <c r="GK65"/>
  <c r="GL98"/>
  <c r="GV63"/>
  <c r="GU76"/>
  <c r="GV44"/>
  <c r="GK27"/>
  <c r="GR71"/>
  <c r="GM27"/>
  <c r="GT49"/>
  <c r="GN51"/>
  <c r="GH62"/>
  <c r="GQ75"/>
  <c r="GJ84"/>
  <c r="GM69"/>
  <c r="GP27"/>
  <c r="GZ62"/>
  <c r="GZ99"/>
  <c r="GZ50"/>
  <c r="GZ75"/>
  <c r="GI13"/>
  <c r="GP98"/>
  <c r="GN55"/>
  <c r="GU103"/>
  <c r="GU92"/>
  <c r="GI41"/>
  <c r="GH15"/>
  <c r="EL75"/>
  <c r="FK75"/>
  <c r="HA75"/>
  <c r="GJ28"/>
  <c r="GP81"/>
  <c r="GL13"/>
  <c r="GV11"/>
  <c r="GY89"/>
  <c r="GL78"/>
  <c r="GQ87"/>
  <c r="GL19"/>
  <c r="GU10"/>
  <c r="GS60"/>
  <c r="GN82"/>
  <c r="GZ59"/>
  <c r="GJ70"/>
  <c r="GI50"/>
  <c r="GT33"/>
  <c r="GX35"/>
  <c r="GK59"/>
  <c r="GO20"/>
  <c r="GR52"/>
  <c r="GQ55"/>
  <c r="GP48"/>
  <c r="GJ102"/>
  <c r="GW11"/>
  <c r="GS87"/>
  <c r="GJ33"/>
  <c r="HA81"/>
  <c r="GM50"/>
  <c r="HA12"/>
  <c r="GP39"/>
  <c r="GL67"/>
  <c r="GQ74"/>
  <c r="GV25"/>
  <c r="GR73"/>
  <c r="GY36"/>
  <c r="GM21"/>
  <c r="GJ14"/>
  <c r="EE68"/>
  <c r="FJ68"/>
  <c r="GZ68"/>
  <c r="GL31"/>
  <c r="GO19"/>
  <c r="GW54"/>
  <c r="GU100"/>
  <c r="HA96"/>
  <c r="GZ21"/>
  <c r="GL66"/>
  <c r="GV72"/>
  <c r="GM82"/>
  <c r="GH28"/>
  <c r="GK90"/>
  <c r="GV94"/>
  <c r="GX23"/>
  <c r="GJ21"/>
  <c r="GW80"/>
  <c r="GU23"/>
  <c r="GH33"/>
  <c r="HA60"/>
  <c r="GP29"/>
  <c r="HA53"/>
  <c r="GU34"/>
  <c r="GO98"/>
  <c r="GY24"/>
  <c r="GR46"/>
  <c r="FK25"/>
  <c r="HA25"/>
  <c r="GT86"/>
  <c r="HA58"/>
  <c r="GS35"/>
  <c r="GJ53"/>
  <c r="GV26"/>
  <c r="GX91"/>
  <c r="GJ71"/>
  <c r="GP75"/>
  <c r="GM71"/>
  <c r="GM63"/>
  <c r="GI29"/>
  <c r="GH25"/>
  <c r="GO48"/>
  <c r="GS19"/>
  <c r="GL47"/>
  <c r="GI88"/>
  <c r="GI44"/>
  <c r="GO25"/>
  <c r="GP40"/>
  <c r="AF103" i="3"/>
  <c r="GY86" i="1"/>
  <c r="GZ85"/>
  <c r="GH40"/>
  <c r="GS79"/>
  <c r="GM55"/>
  <c r="GS49"/>
  <c r="HA78"/>
  <c r="GO47"/>
  <c r="GN67"/>
  <c r="AJ103" i="3"/>
  <c r="GQ97" i="1"/>
  <c r="GY39"/>
  <c r="GX34"/>
  <c r="GV51"/>
  <c r="GK81"/>
  <c r="GT46"/>
  <c r="GY56"/>
  <c r="HA50"/>
  <c r="GT36"/>
  <c r="GN50"/>
  <c r="GM59"/>
  <c r="GV34"/>
  <c r="GS56"/>
  <c r="HA73"/>
  <c r="FK68"/>
  <c r="HA68"/>
  <c r="HA76"/>
  <c r="GK57"/>
  <c r="GN77"/>
  <c r="GM90"/>
  <c r="GO28"/>
  <c r="HA98"/>
  <c r="GX7"/>
  <c r="GV96"/>
  <c r="GR70"/>
  <c r="GJ75"/>
  <c r="GX48"/>
  <c r="GX90"/>
  <c r="GY44"/>
  <c r="GI101"/>
  <c r="GT10"/>
  <c r="GT13"/>
  <c r="GY94"/>
  <c r="GT28"/>
  <c r="GK15"/>
  <c r="GT54"/>
  <c r="GY13"/>
  <c r="GI14"/>
  <c r="GX18"/>
  <c r="GT37"/>
  <c r="GN94"/>
  <c r="GM65"/>
  <c r="GX83"/>
  <c r="GV103"/>
  <c r="GP28"/>
  <c r="GL88"/>
  <c r="GW84"/>
  <c r="GS36"/>
  <c r="ET2"/>
  <c r="GO63"/>
  <c r="GP52"/>
  <c r="GV13"/>
  <c r="GZ100"/>
  <c r="GY50"/>
  <c r="GM16"/>
  <c r="HA67"/>
  <c r="GL60"/>
  <c r="GX16"/>
  <c r="GY26"/>
  <c r="GQ42"/>
  <c r="GS95"/>
  <c r="GZ102"/>
  <c r="GI47"/>
  <c r="GR33"/>
  <c r="GO55"/>
  <c r="GW55"/>
  <c r="GH80"/>
  <c r="GT25"/>
  <c r="GX64"/>
  <c r="GV57"/>
  <c r="GY46"/>
  <c r="GU101"/>
  <c r="GJ47"/>
  <c r="GK49"/>
  <c r="GR44"/>
  <c r="HA63"/>
  <c r="GT85"/>
  <c r="GL17"/>
  <c r="GU89"/>
  <c r="GI74"/>
  <c r="GK52"/>
  <c r="GU21"/>
  <c r="GZ56"/>
  <c r="GO37"/>
  <c r="GX25"/>
  <c r="GP71"/>
  <c r="ER2"/>
  <c r="GM23"/>
  <c r="GN99"/>
  <c r="GV58"/>
  <c r="HA55"/>
  <c r="GM53"/>
  <c r="GN59"/>
  <c r="GI86"/>
  <c r="GM70"/>
  <c r="GX96"/>
  <c r="GO31"/>
  <c r="GV79"/>
  <c r="HA90"/>
  <c r="GJ50"/>
  <c r="GK55"/>
  <c r="GW40"/>
  <c r="GH94"/>
  <c r="GZ69"/>
  <c r="GR92"/>
  <c r="GW66"/>
  <c r="GZ57"/>
  <c r="GV69"/>
  <c r="GQ21"/>
  <c r="GU72"/>
  <c r="GT82"/>
  <c r="GV102"/>
  <c r="GJ42"/>
  <c r="GO59"/>
  <c r="GV52"/>
  <c r="GT102"/>
  <c r="GT22"/>
  <c r="GK76"/>
  <c r="GP84"/>
  <c r="GK46"/>
  <c r="GR98"/>
  <c r="GU58"/>
  <c r="GV37"/>
  <c r="GI23"/>
  <c r="GV14"/>
  <c r="GM26"/>
  <c r="GI18"/>
  <c r="GP37"/>
  <c r="GI53"/>
  <c r="GY53"/>
  <c r="GZ46"/>
  <c r="GO53"/>
  <c r="GW87"/>
  <c r="GU95"/>
  <c r="GJ72"/>
  <c r="GK75"/>
  <c r="GX12"/>
  <c r="GP66"/>
  <c r="GT48"/>
  <c r="GU71"/>
  <c r="GI40"/>
  <c r="GR55"/>
  <c r="GT17"/>
  <c r="GY93"/>
  <c r="GK50"/>
  <c r="GH34"/>
  <c r="GW53"/>
  <c r="GU77"/>
  <c r="AH103" i="3"/>
  <c r="GW59" i="1"/>
  <c r="GS99"/>
  <c r="FK14"/>
  <c r="HA14"/>
  <c r="GN73"/>
  <c r="GK92"/>
  <c r="GV76"/>
  <c r="GI99"/>
  <c r="GS80"/>
  <c r="GZ9"/>
  <c r="GW27"/>
  <c r="D103" i="3"/>
  <c r="GP16" i="1"/>
  <c r="GT77"/>
  <c r="GN74"/>
  <c r="HA8"/>
  <c r="GH84"/>
  <c r="GH88"/>
  <c r="GO99"/>
  <c r="GY97"/>
  <c r="GK101"/>
  <c r="GU9"/>
  <c r="EL38"/>
  <c r="FK38"/>
  <c r="HA38"/>
  <c r="GQ47"/>
  <c r="GW78"/>
  <c r="GJ90"/>
  <c r="GX33"/>
  <c r="GT41"/>
  <c r="GI79"/>
  <c r="GV74"/>
  <c r="GP83"/>
  <c r="GP34"/>
  <c r="GQ89"/>
  <c r="EL29"/>
  <c r="FK29"/>
  <c r="HA29"/>
  <c r="GV15"/>
  <c r="GR61"/>
  <c r="GY62"/>
  <c r="GN100"/>
  <c r="GU59"/>
  <c r="GW12"/>
  <c r="GU49"/>
  <c r="FK2"/>
  <c r="GK39"/>
  <c r="GN57"/>
  <c r="GU48"/>
  <c r="GT50"/>
  <c r="GX88"/>
  <c r="GH65"/>
  <c r="GO34"/>
  <c r="GM91"/>
  <c r="GW97"/>
  <c r="GL33"/>
  <c r="EV2"/>
  <c r="GH99"/>
  <c r="GS42"/>
  <c r="GR60"/>
  <c r="GN68"/>
  <c r="GO21"/>
  <c r="GZ52"/>
  <c r="GS14"/>
  <c r="GV38"/>
  <c r="GZ41"/>
  <c r="GH52"/>
  <c r="GO72"/>
  <c r="GU20"/>
  <c r="GV75"/>
  <c r="GP55"/>
  <c r="HD23"/>
  <c r="F23"/>
  <c r="HD97"/>
  <c r="F97"/>
  <c r="D23"/>
  <c r="HD17"/>
  <c r="F17"/>
  <c r="D59"/>
  <c r="D27"/>
  <c r="D53"/>
  <c r="HD77"/>
  <c r="F77"/>
  <c r="D76"/>
  <c r="D20"/>
  <c r="HD84"/>
  <c r="F84"/>
  <c r="D25"/>
  <c r="HD64"/>
  <c r="F64"/>
  <c r="D63"/>
  <c r="D5"/>
  <c r="D9"/>
  <c r="HD93"/>
  <c r="F93"/>
  <c r="D41"/>
  <c r="D43"/>
  <c r="D17"/>
  <c r="D29"/>
  <c r="HD20"/>
  <c r="F20"/>
  <c r="HD63"/>
  <c r="F63"/>
  <c r="HD27"/>
  <c r="F27"/>
  <c r="HD29"/>
  <c r="F29"/>
  <c r="D48"/>
  <c r="D95"/>
  <c r="HD67"/>
  <c r="F67"/>
  <c r="HD92"/>
  <c r="F92"/>
  <c r="HD61"/>
  <c r="F61"/>
  <c r="DS5"/>
  <c r="DE18"/>
  <c r="CP33"/>
  <c r="CJ17"/>
  <c r="AT18"/>
  <c r="HD90"/>
  <c r="F90"/>
  <c r="D90"/>
  <c r="D54"/>
  <c r="EN41"/>
  <c r="DY1"/>
  <c r="EM1"/>
  <c r="D92"/>
  <c r="CX57"/>
  <c r="BR3"/>
  <c r="D49"/>
  <c r="AM52"/>
  <c r="HD65"/>
  <c r="F65"/>
  <c r="D44"/>
  <c r="HD75"/>
  <c r="F75"/>
  <c r="D75"/>
  <c r="HD28"/>
  <c r="F28"/>
  <c r="D28"/>
  <c r="DY52"/>
  <c r="DE29"/>
  <c r="CW47"/>
  <c r="CJ39"/>
  <c r="CI13"/>
  <c r="CP1"/>
  <c r="CZ1"/>
  <c r="DU1"/>
  <c r="EF1"/>
  <c r="EP1"/>
  <c r="EB1"/>
  <c r="CS1"/>
  <c r="D62"/>
  <c r="HD62"/>
  <c r="F62"/>
  <c r="EI1"/>
  <c r="DS28"/>
  <c r="DZ77"/>
  <c r="HD45"/>
  <c r="F45"/>
  <c r="HD13"/>
  <c r="F13"/>
  <c r="D13"/>
  <c r="DR48"/>
  <c r="DE73"/>
  <c r="CQ42"/>
  <c r="CI23"/>
  <c r="D61"/>
  <c r="D37"/>
  <c r="EN10"/>
  <c r="DD1"/>
  <c r="DN1"/>
  <c r="DS19"/>
  <c r="HD36"/>
  <c r="F36"/>
  <c r="D36"/>
  <c r="HD91"/>
  <c r="F91"/>
  <c r="D91"/>
  <c r="DS88"/>
  <c r="CJ42"/>
  <c r="DY25"/>
  <c r="DY11"/>
  <c r="DS92"/>
  <c r="DS34"/>
  <c r="CT1"/>
  <c r="CM1"/>
  <c r="CP7"/>
  <c r="BN77"/>
  <c r="AS22"/>
  <c r="AH8"/>
  <c r="CY8"/>
  <c r="CZ8"/>
  <c r="DM8"/>
  <c r="DN8"/>
  <c r="AV8"/>
  <c r="BJ8"/>
  <c r="BQ8"/>
  <c r="M8"/>
  <c r="CL8"/>
  <c r="DF8"/>
  <c r="DG8"/>
  <c r="T8"/>
  <c r="CR8"/>
  <c r="CS8"/>
  <c r="L16"/>
  <c r="M16"/>
  <c r="BW16"/>
  <c r="BX16"/>
  <c r="EO16"/>
  <c r="EP16"/>
  <c r="CR16"/>
  <c r="CS16"/>
  <c r="CK16"/>
  <c r="CL16"/>
  <c r="DF16"/>
  <c r="DG16"/>
  <c r="CD16"/>
  <c r="CE16"/>
  <c r="BP16"/>
  <c r="BQ16"/>
  <c r="CY16"/>
  <c r="CZ16"/>
  <c r="BP24"/>
  <c r="BQ24"/>
  <c r="CD24"/>
  <c r="CE24"/>
  <c r="AU24"/>
  <c r="AV24"/>
  <c r="Z24"/>
  <c r="AA24"/>
  <c r="BB24"/>
  <c r="BC24"/>
  <c r="CK24"/>
  <c r="CL24"/>
  <c r="EH24"/>
  <c r="EI24"/>
  <c r="AN24"/>
  <c r="AO24"/>
  <c r="CR32"/>
  <c r="CS32"/>
  <c r="Z32"/>
  <c r="AA32"/>
  <c r="EA32"/>
  <c r="EB32"/>
  <c r="AG32"/>
  <c r="AH32"/>
  <c r="CK32"/>
  <c r="CL32"/>
  <c r="L32"/>
  <c r="M32"/>
  <c r="AU32"/>
  <c r="AV32"/>
  <c r="BW32"/>
  <c r="BX32"/>
  <c r="BB32"/>
  <c r="BC32"/>
  <c r="EH32"/>
  <c r="EI32"/>
  <c r="DF32"/>
  <c r="DG32"/>
  <c r="D84"/>
  <c r="CC52"/>
  <c r="D99"/>
  <c r="A1" i="5"/>
  <c r="A3"/>
  <c r="DS25" i="1"/>
  <c r="EA16"/>
  <c r="EB16"/>
  <c r="BB38"/>
  <c r="BC38"/>
  <c r="BI46"/>
  <c r="BJ46"/>
  <c r="DT38"/>
  <c r="DU38"/>
  <c r="CR86"/>
  <c r="CS86"/>
  <c r="CY62"/>
  <c r="CZ62"/>
  <c r="CE8"/>
  <c r="CD62"/>
  <c r="CE62"/>
  <c r="CK14"/>
  <c r="CL14"/>
  <c r="CK38"/>
  <c r="CL38"/>
  <c r="BB102"/>
  <c r="BC102"/>
  <c r="BP38"/>
  <c r="BQ38"/>
  <c r="DM70"/>
  <c r="DN70"/>
  <c r="DM24"/>
  <c r="DN24"/>
  <c r="EO8"/>
  <c r="EP8"/>
  <c r="AA6"/>
  <c r="DF14"/>
  <c r="DG14"/>
  <c r="DF22"/>
  <c r="DG22"/>
  <c r="EA8"/>
  <c r="EB8"/>
  <c r="EH8"/>
  <c r="EI8"/>
  <c r="BP54"/>
  <c r="BQ54"/>
  <c r="AG14"/>
  <c r="AH14"/>
  <c r="CY70"/>
  <c r="CZ70"/>
  <c r="BW70"/>
  <c r="BX70"/>
  <c r="L24"/>
  <c r="M24"/>
  <c r="EA70"/>
  <c r="EB70"/>
  <c r="BA63"/>
  <c r="CC43"/>
  <c r="AF101"/>
  <c r="EN22"/>
  <c r="DE8"/>
  <c r="BO86"/>
  <c r="DZ43"/>
  <c r="DZ39"/>
  <c r="DZ33"/>
  <c r="DY22"/>
  <c r="DR101"/>
  <c r="DS49"/>
  <c r="DR26"/>
  <c r="DO1"/>
  <c r="DD6"/>
  <c r="DA1"/>
  <c r="CX100"/>
  <c r="CW95"/>
  <c r="CX83"/>
  <c r="CX24"/>
  <c r="CQ43"/>
  <c r="CC51"/>
  <c r="CB36"/>
  <c r="CB31"/>
  <c r="BU98"/>
  <c r="BU92"/>
  <c r="BU87"/>
  <c r="BU64"/>
  <c r="BU43"/>
  <c r="BV27"/>
  <c r="BO81"/>
  <c r="BN64"/>
  <c r="BN48"/>
  <c r="BN12"/>
  <c r="BH98"/>
  <c r="BH83"/>
  <c r="BG68"/>
  <c r="BH53"/>
  <c r="BG37"/>
  <c r="BG30"/>
  <c r="BH18"/>
  <c r="BA84"/>
  <c r="BA72"/>
  <c r="D14"/>
  <c r="AH6"/>
  <c r="BB16"/>
  <c r="BC16"/>
  <c r="AG24"/>
  <c r="AH24"/>
  <c r="EA22"/>
  <c r="EB22"/>
  <c r="AA8"/>
  <c r="CR78"/>
  <c r="CS78"/>
  <c r="BP32"/>
  <c r="BQ32"/>
  <c r="DF24"/>
  <c r="DG24"/>
  <c r="CK78"/>
  <c r="CL78"/>
  <c r="AM39"/>
  <c r="EN25"/>
  <c r="BA88"/>
  <c r="BV103"/>
  <c r="AM98"/>
  <c r="EF72"/>
  <c r="DY96"/>
  <c r="DY69"/>
  <c r="DZ58"/>
  <c r="DY13"/>
  <c r="DR99"/>
  <c r="DR81"/>
  <c r="DS57"/>
  <c r="DS36"/>
  <c r="DR31"/>
  <c r="CW76"/>
  <c r="CX62"/>
  <c r="CW52"/>
  <c r="CQ96"/>
  <c r="CP86"/>
  <c r="CP74"/>
  <c r="CP51"/>
  <c r="CQ36"/>
  <c r="CJ101"/>
  <c r="CI86"/>
  <c r="CI75"/>
  <c r="CJ43"/>
  <c r="CB72"/>
  <c r="CB61"/>
  <c r="CC49"/>
  <c r="CB39"/>
  <c r="CC34"/>
  <c r="CB20"/>
  <c r="BU102"/>
  <c r="BV95"/>
  <c r="BV90"/>
  <c r="BU82"/>
  <c r="BN94"/>
  <c r="BO79"/>
  <c r="BN73"/>
  <c r="BN61"/>
  <c r="BN40"/>
  <c r="BO19"/>
  <c r="BG96"/>
  <c r="BH91"/>
  <c r="BH75"/>
  <c r="BH45"/>
  <c r="BH40"/>
  <c r="BH27"/>
  <c r="BG16"/>
  <c r="AZ89"/>
  <c r="AZ76"/>
  <c r="AZ29"/>
  <c r="AZ22"/>
  <c r="Q102"/>
  <c r="R96"/>
  <c r="R81"/>
  <c r="Y46"/>
  <c r="Y13"/>
  <c r="AM77"/>
  <c r="AM72"/>
  <c r="AL55"/>
  <c r="AM29"/>
  <c r="AS87"/>
  <c r="AS58"/>
  <c r="AS51"/>
  <c r="AT17"/>
  <c r="EA6"/>
  <c r="EB6"/>
  <c r="CE6"/>
  <c r="BJ6"/>
  <c r="EO6"/>
  <c r="EP6"/>
  <c r="BC6"/>
  <c r="AV6"/>
  <c r="DF6"/>
  <c r="DG6"/>
  <c r="EH6"/>
  <c r="EI6"/>
  <c r="CR6"/>
  <c r="CS6"/>
  <c r="BX6"/>
  <c r="M6"/>
  <c r="L14"/>
  <c r="M14"/>
  <c r="BB14"/>
  <c r="BC14"/>
  <c r="EA14"/>
  <c r="EB14"/>
  <c r="AU14"/>
  <c r="AV14"/>
  <c r="CR14"/>
  <c r="CS14"/>
  <c r="S14"/>
  <c r="T14"/>
  <c r="BW14"/>
  <c r="BX14"/>
  <c r="AN14"/>
  <c r="AO14"/>
  <c r="BI14"/>
  <c r="BJ14"/>
  <c r="CY14"/>
  <c r="CZ14"/>
  <c r="L22"/>
  <c r="M22"/>
  <c r="BP22"/>
  <c r="BQ22"/>
  <c r="AU22"/>
  <c r="AV22"/>
  <c r="DT22"/>
  <c r="DU22"/>
  <c r="S22"/>
  <c r="T22"/>
  <c r="EH22"/>
  <c r="EI22"/>
  <c r="BB22"/>
  <c r="BC22"/>
  <c r="BI22"/>
  <c r="BJ22"/>
  <c r="AN22"/>
  <c r="AO22"/>
  <c r="BW22"/>
  <c r="BX22"/>
  <c r="CK22"/>
  <c r="CL22"/>
  <c r="Z22"/>
  <c r="AA22"/>
  <c r="CD22"/>
  <c r="CE22"/>
  <c r="L30"/>
  <c r="M30"/>
  <c r="DT30"/>
  <c r="DU30"/>
  <c r="AG30"/>
  <c r="AH30"/>
  <c r="DF30"/>
  <c r="DG30"/>
  <c r="BP30"/>
  <c r="BQ30"/>
  <c r="BI30"/>
  <c r="BJ30"/>
  <c r="DM30"/>
  <c r="DN30"/>
  <c r="EO30"/>
  <c r="EP30"/>
  <c r="Z30"/>
  <c r="AA30"/>
  <c r="BB30"/>
  <c r="BC30"/>
  <c r="CD30"/>
  <c r="CE30"/>
  <c r="EH30"/>
  <c r="EI30"/>
  <c r="CK30"/>
  <c r="CL30"/>
  <c r="CD38"/>
  <c r="CE38"/>
  <c r="S38"/>
  <c r="T38"/>
  <c r="AU38"/>
  <c r="AV38"/>
  <c r="EH38"/>
  <c r="EI38"/>
  <c r="L38"/>
  <c r="M38"/>
  <c r="DM38"/>
  <c r="DN38"/>
  <c r="CR38"/>
  <c r="CS38"/>
  <c r="AN38"/>
  <c r="AO38"/>
  <c r="Z38"/>
  <c r="AA38"/>
  <c r="EO38"/>
  <c r="EP38"/>
  <c r="L46"/>
  <c r="M46"/>
  <c r="EO46"/>
  <c r="EP46"/>
  <c r="BP46"/>
  <c r="BQ46"/>
  <c r="DM46"/>
  <c r="DN46"/>
  <c r="CD46"/>
  <c r="CE46"/>
  <c r="AU46"/>
  <c r="AV46"/>
  <c r="CK46"/>
  <c r="CL46"/>
  <c r="BB46"/>
  <c r="BC46"/>
  <c r="BW46"/>
  <c r="BX46"/>
  <c r="Z46"/>
  <c r="AA46"/>
  <c r="CR54"/>
  <c r="CS54"/>
  <c r="L54"/>
  <c r="M54"/>
  <c r="EO54"/>
  <c r="EP54"/>
  <c r="Z54"/>
  <c r="AA54"/>
  <c r="AG54"/>
  <c r="AH54"/>
  <c r="DT54"/>
  <c r="DU54"/>
  <c r="AU54"/>
  <c r="AV54"/>
  <c r="BB54"/>
  <c r="BC54"/>
  <c r="EH54"/>
  <c r="EI54"/>
  <c r="EO62"/>
  <c r="EP62"/>
  <c r="L62"/>
  <c r="M62"/>
  <c r="CK62"/>
  <c r="CL62"/>
  <c r="DT62"/>
  <c r="DU62"/>
  <c r="EA62"/>
  <c r="EB62"/>
  <c r="BB62"/>
  <c r="BC62"/>
  <c r="DF62"/>
  <c r="DG62"/>
  <c r="AU62"/>
  <c r="AV62"/>
  <c r="EH62"/>
  <c r="EI62"/>
  <c r="DM62"/>
  <c r="DN62"/>
  <c r="AN62"/>
  <c r="AO62"/>
  <c r="Z62"/>
  <c r="AA62"/>
  <c r="BI62"/>
  <c r="BJ62"/>
  <c r="BW62"/>
  <c r="BX62"/>
  <c r="BP62"/>
  <c r="BQ62"/>
  <c r="CK70"/>
  <c r="CL70"/>
  <c r="EO70"/>
  <c r="EP70"/>
  <c r="BP70"/>
  <c r="BQ70"/>
  <c r="EH70"/>
  <c r="EI70"/>
  <c r="AG70"/>
  <c r="AH70"/>
  <c r="BI70"/>
  <c r="BJ70"/>
  <c r="CD70"/>
  <c r="CE70"/>
  <c r="DT70"/>
  <c r="DU70"/>
  <c r="DM78"/>
  <c r="DN78"/>
  <c r="DT78"/>
  <c r="DU78"/>
  <c r="AU78"/>
  <c r="AV78"/>
  <c r="EO78"/>
  <c r="EP78"/>
  <c r="CD78"/>
  <c r="CE78"/>
  <c r="BI78"/>
  <c r="BJ78"/>
  <c r="EH78"/>
  <c r="EI78"/>
  <c r="BW78"/>
  <c r="BX78"/>
  <c r="AN78"/>
  <c r="AO78"/>
  <c r="BB78"/>
  <c r="BC78"/>
  <c r="DF86"/>
  <c r="DG86"/>
  <c r="DT86"/>
  <c r="DU86"/>
  <c r="S86"/>
  <c r="T86"/>
  <c r="BP86"/>
  <c r="BQ86"/>
  <c r="BB86"/>
  <c r="BC86"/>
  <c r="EO86"/>
  <c r="EP86"/>
  <c r="AU86"/>
  <c r="AV86"/>
  <c r="EH94"/>
  <c r="EI94"/>
  <c r="Z94"/>
  <c r="AA94"/>
  <c r="CR94"/>
  <c r="CS94"/>
  <c r="CY94"/>
  <c r="CZ94"/>
  <c r="BI94"/>
  <c r="BJ94"/>
  <c r="AG94"/>
  <c r="AH94"/>
  <c r="EA94"/>
  <c r="EB94"/>
  <c r="AN94"/>
  <c r="AO94"/>
  <c r="DT94"/>
  <c r="DU94"/>
  <c r="CK94"/>
  <c r="CL94"/>
  <c r="BW94"/>
  <c r="BX94"/>
  <c r="DM102"/>
  <c r="DN102"/>
  <c r="DT102"/>
  <c r="DU102"/>
  <c r="DF102"/>
  <c r="DG102"/>
  <c r="CR102"/>
  <c r="CS102"/>
  <c r="AU102"/>
  <c r="AV102"/>
  <c r="L102"/>
  <c r="M102"/>
  <c r="EO102"/>
  <c r="EP102"/>
  <c r="Z102"/>
  <c r="AA102"/>
  <c r="EA102"/>
  <c r="EB102"/>
  <c r="BW102"/>
  <c r="BX102"/>
  <c r="EH102"/>
  <c r="EI102"/>
  <c r="BI102"/>
  <c r="BJ102"/>
  <c r="BP102"/>
  <c r="BQ102"/>
  <c r="AN102"/>
  <c r="AO102"/>
  <c r="D89"/>
  <c r="EC1"/>
  <c r="DV1"/>
  <c r="AO6"/>
  <c r="AN16"/>
  <c r="AO16"/>
  <c r="CR62"/>
  <c r="CS62"/>
  <c r="BB70"/>
  <c r="BC70"/>
  <c r="DM6"/>
  <c r="DN6"/>
  <c r="CD86"/>
  <c r="CE86"/>
  <c r="CY32"/>
  <c r="CZ32"/>
  <c r="EA46"/>
  <c r="EB46"/>
  <c r="S62"/>
  <c r="T62"/>
  <c r="L78"/>
  <c r="M78"/>
  <c r="BI40"/>
  <c r="BJ40"/>
  <c r="BI54"/>
  <c r="BJ54"/>
  <c r="DT8"/>
  <c r="DU8"/>
  <c r="S78"/>
  <c r="T78"/>
  <c r="AU70"/>
  <c r="AV70"/>
  <c r="DF38"/>
  <c r="DG38"/>
  <c r="CK54"/>
  <c r="CL54"/>
  <c r="EA86"/>
  <c r="EB86"/>
  <c r="EO32"/>
  <c r="EP32"/>
  <c r="DM94"/>
  <c r="DN94"/>
  <c r="EO22"/>
  <c r="EP22"/>
  <c r="CY102"/>
  <c r="CZ102"/>
  <c r="EO24"/>
  <c r="EP24"/>
  <c r="EO94"/>
  <c r="EP94"/>
  <c r="BV14"/>
  <c r="CB43"/>
  <c r="CC85"/>
  <c r="EN17"/>
  <c r="BO46"/>
  <c r="CQ21"/>
  <c r="CI33"/>
  <c r="BV20"/>
  <c r="BN92"/>
  <c r="BN84"/>
  <c r="AM53"/>
  <c r="AG40"/>
  <c r="AH40"/>
  <c r="CR40"/>
  <c r="CS40"/>
  <c r="S40"/>
  <c r="T40"/>
  <c r="EH40"/>
  <c r="EI40"/>
  <c r="EA40"/>
  <c r="EB40"/>
  <c r="BW40"/>
  <c r="BX40"/>
  <c r="DF40"/>
  <c r="DG40"/>
  <c r="Z40"/>
  <c r="AA40"/>
  <c r="CD40"/>
  <c r="CE40"/>
  <c r="CK40"/>
  <c r="CL40"/>
  <c r="AN40"/>
  <c r="AO40"/>
  <c r="DZ8"/>
  <c r="BI38"/>
  <c r="BJ38"/>
  <c r="BB40"/>
  <c r="BC40"/>
  <c r="BX8"/>
  <c r="CR30"/>
  <c r="CS30"/>
  <c r="DT32"/>
  <c r="DU32"/>
  <c r="BQ6"/>
  <c r="AG86"/>
  <c r="AH86"/>
  <c r="DT46"/>
  <c r="DU46"/>
  <c r="DT16"/>
  <c r="DU16"/>
  <c r="AG16"/>
  <c r="AH16"/>
  <c r="DF54"/>
  <c r="DG54"/>
  <c r="S102"/>
  <c r="T102"/>
  <c r="CK102"/>
  <c r="CL102"/>
  <c r="BW24"/>
  <c r="BX24"/>
  <c r="S24"/>
  <c r="T24"/>
  <c r="CD102"/>
  <c r="CE102"/>
  <c r="DM32"/>
  <c r="DN32"/>
  <c r="AU16"/>
  <c r="AV16"/>
  <c r="AT25"/>
  <c r="AT70"/>
  <c r="CC67"/>
  <c r="BU6"/>
  <c r="CJ34"/>
  <c r="EG38"/>
  <c r="BO74"/>
  <c r="CC63"/>
  <c r="CJ18"/>
  <c r="DZ68"/>
  <c r="EM43"/>
  <c r="EG88"/>
  <c r="EF81"/>
  <c r="EF74"/>
  <c r="CQ9"/>
  <c r="DL54"/>
  <c r="Y100"/>
  <c r="DZ79"/>
  <c r="Y64"/>
  <c r="AF88"/>
  <c r="AF60"/>
  <c r="AM103"/>
  <c r="AT59"/>
  <c r="BA99"/>
  <c r="BA55"/>
  <c r="BA43"/>
  <c r="EF86"/>
  <c r="EG78"/>
  <c r="EG53"/>
  <c r="CX14"/>
  <c r="BH31"/>
  <c r="DL6"/>
  <c r="EM38"/>
  <c r="EM11"/>
  <c r="EG103"/>
  <c r="EF84"/>
  <c r="EF77"/>
  <c r="Z48"/>
  <c r="AA48"/>
  <c r="EN47"/>
  <c r="EG80"/>
  <c r="DZ38"/>
  <c r="AM67"/>
  <c r="R41"/>
  <c r="EG97"/>
  <c r="BW48"/>
  <c r="BX48"/>
  <c r="DZ54"/>
  <c r="DS14"/>
  <c r="DS10"/>
  <c r="AT36"/>
  <c r="EN94"/>
  <c r="DE20"/>
  <c r="R63"/>
  <c r="EM91"/>
  <c r="EN68"/>
  <c r="EF68"/>
  <c r="EF55"/>
  <c r="EF30"/>
  <c r="EG18"/>
  <c r="DZ97"/>
  <c r="DZ55"/>
  <c r="DZ67"/>
  <c r="EG26"/>
  <c r="EN5"/>
  <c r="AT60"/>
  <c r="AT68"/>
  <c r="R89"/>
  <c r="CJ89"/>
  <c r="R58"/>
  <c r="EN99"/>
  <c r="EM95"/>
  <c r="EN88"/>
  <c r="EF27"/>
  <c r="DZ85"/>
  <c r="DZ60"/>
  <c r="AT52"/>
  <c r="BO45"/>
  <c r="CJ53"/>
  <c r="EM71"/>
  <c r="EM65"/>
  <c r="EN14"/>
  <c r="EF96"/>
  <c r="EF90"/>
  <c r="EF58"/>
  <c r="EF15"/>
  <c r="DY103"/>
  <c r="DY66"/>
  <c r="EN96"/>
  <c r="DL19"/>
  <c r="CQ18"/>
  <c r="DZ9"/>
  <c r="R28"/>
  <c r="EN86"/>
  <c r="Y65"/>
  <c r="CC96"/>
  <c r="CQ88"/>
  <c r="DE83"/>
  <c r="DL24"/>
  <c r="EN34"/>
  <c r="EF100"/>
  <c r="EG36"/>
  <c r="DY29"/>
  <c r="DZ23"/>
  <c r="DK85"/>
  <c r="DK52"/>
  <c r="DD48"/>
  <c r="CW44"/>
  <c r="CX18"/>
  <c r="CC50"/>
  <c r="R73"/>
  <c r="Y103"/>
  <c r="DL77"/>
  <c r="BH39"/>
  <c r="DL16"/>
  <c r="EG93"/>
  <c r="EM33"/>
  <c r="EF98"/>
  <c r="EF42"/>
  <c r="DZ91"/>
  <c r="DR89"/>
  <c r="DR83"/>
  <c r="DS70"/>
  <c r="DL95"/>
  <c r="DK90"/>
  <c r="DD101"/>
  <c r="DE46"/>
  <c r="DE35"/>
  <c r="CW89"/>
  <c r="CX77"/>
  <c r="CW64"/>
  <c r="CX42"/>
  <c r="CQ67"/>
  <c r="CQ24"/>
  <c r="EN36"/>
  <c r="Y42"/>
  <c r="AF45"/>
  <c r="AM99"/>
  <c r="AT91"/>
  <c r="EF47"/>
  <c r="DY62"/>
  <c r="DY57"/>
  <c r="DZ46"/>
  <c r="DR93"/>
  <c r="DR74"/>
  <c r="DS12"/>
  <c r="DL103"/>
  <c r="DK93"/>
  <c r="DH1"/>
  <c r="DL34"/>
  <c r="DD98"/>
  <c r="DD44"/>
  <c r="DD13"/>
  <c r="CW13"/>
  <c r="CP85"/>
  <c r="DZ82"/>
  <c r="AF86"/>
  <c r="EG94"/>
  <c r="BO97"/>
  <c r="AT86"/>
  <c r="CQ92"/>
  <c r="EM85"/>
  <c r="EM75"/>
  <c r="EM29"/>
  <c r="EF37"/>
  <c r="DZ44"/>
  <c r="DZ40"/>
  <c r="DY24"/>
  <c r="DS62"/>
  <c r="DS55"/>
  <c r="CX84"/>
  <c r="CW79"/>
  <c r="CW67"/>
  <c r="CW38"/>
  <c r="CX25"/>
  <c r="CX6"/>
  <c r="CP83"/>
  <c r="CQ44"/>
  <c r="R86"/>
  <c r="AT102"/>
  <c r="BA37"/>
  <c r="CJ36"/>
  <c r="DE10"/>
  <c r="EM93"/>
  <c r="EF48"/>
  <c r="DY14"/>
  <c r="DE42"/>
  <c r="CW85"/>
  <c r="CW16"/>
  <c r="CB90"/>
  <c r="BV38"/>
  <c r="BA57"/>
  <c r="Y41"/>
  <c r="BH56"/>
  <c r="BV66"/>
  <c r="EM101"/>
  <c r="EF16"/>
  <c r="DZ95"/>
  <c r="DE25"/>
  <c r="CP65"/>
  <c r="CP52"/>
  <c r="CB45"/>
  <c r="CB30"/>
  <c r="EG40"/>
  <c r="BO28"/>
  <c r="EF67"/>
  <c r="DK76"/>
  <c r="CX53"/>
  <c r="CX29"/>
  <c r="CP91"/>
  <c r="CJ80"/>
  <c r="BO100"/>
  <c r="BA46"/>
  <c r="Q45"/>
  <c r="X53"/>
  <c r="X24"/>
  <c r="BO68"/>
  <c r="AM70"/>
  <c r="EF101"/>
  <c r="DL58"/>
  <c r="DD90"/>
  <c r="CP40"/>
  <c r="CI51"/>
  <c r="CC53"/>
  <c r="BG78"/>
  <c r="AZ33"/>
  <c r="CI63"/>
  <c r="AM37"/>
  <c r="BH78"/>
  <c r="CC45"/>
  <c r="DZ14"/>
  <c r="CQ85"/>
  <c r="DZ66"/>
  <c r="DO3"/>
  <c r="FH1"/>
  <c r="HD32"/>
  <c r="F32"/>
  <c r="D32"/>
  <c r="DZ52"/>
  <c r="EG37"/>
  <c r="EN11"/>
  <c r="CQ86"/>
  <c r="DZ69"/>
  <c r="CX16"/>
  <c r="CX64"/>
  <c r="EN95"/>
  <c r="HD46"/>
  <c r="F46"/>
  <c r="D46"/>
  <c r="BO84"/>
  <c r="HD78"/>
  <c r="F78"/>
  <c r="D78"/>
  <c r="DH3"/>
  <c r="FG1"/>
  <c r="DZ29"/>
  <c r="CQ40"/>
  <c r="DL85"/>
  <c r="EG100"/>
  <c r="EG86"/>
  <c r="HD38"/>
  <c r="F38"/>
  <c r="D38"/>
  <c r="EC3"/>
  <c r="FJ1"/>
  <c r="AT51"/>
  <c r="BA76"/>
  <c r="CC20"/>
  <c r="CC61"/>
  <c r="CJ86"/>
  <c r="CQ74"/>
  <c r="DE6"/>
  <c r="DZ22"/>
  <c r="C3" i="5"/>
  <c r="D3"/>
  <c r="A4"/>
  <c r="B3"/>
  <c r="E3"/>
  <c r="CM3" i="1"/>
  <c r="FD1"/>
  <c r="DZ11"/>
  <c r="CF3"/>
  <c r="EG67"/>
  <c r="EG90"/>
  <c r="EN43"/>
  <c r="CJ33"/>
  <c r="BO73"/>
  <c r="CQ7"/>
  <c r="DS48"/>
  <c r="BA89"/>
  <c r="DS26"/>
  <c r="HD24"/>
  <c r="F24"/>
  <c r="D24"/>
  <c r="AT22"/>
  <c r="CQ52"/>
  <c r="DZ57"/>
  <c r="CX44"/>
  <c r="D102"/>
  <c r="HD102"/>
  <c r="F102"/>
  <c r="BD3"/>
  <c r="CX95"/>
  <c r="CX20"/>
  <c r="DS74"/>
  <c r="BO92"/>
  <c r="BA22"/>
  <c r="BV43"/>
  <c r="EN93"/>
  <c r="EN29"/>
  <c r="DL43"/>
  <c r="DE101"/>
  <c r="DS83"/>
  <c r="EG98"/>
  <c r="DE48"/>
  <c r="EG15"/>
  <c r="EG30"/>
  <c r="EN91"/>
  <c r="N3"/>
  <c r="BH16"/>
  <c r="BO40"/>
  <c r="BO94"/>
  <c r="BV102"/>
  <c r="BO48"/>
  <c r="BV98"/>
  <c r="D8"/>
  <c r="HD8"/>
  <c r="F8"/>
  <c r="CX47"/>
  <c r="AP3"/>
  <c r="CQ91"/>
  <c r="CC90"/>
  <c r="EN85"/>
  <c r="EN71"/>
  <c r="EG68"/>
  <c r="CX76"/>
  <c r="CC36"/>
  <c r="D16"/>
  <c r="HD16"/>
  <c r="F16"/>
  <c r="D30"/>
  <c r="HD30"/>
  <c r="F30"/>
  <c r="BK3"/>
  <c r="CJ13"/>
  <c r="EG16"/>
  <c r="CQ83"/>
  <c r="CX13"/>
  <c r="EN38"/>
  <c r="EG74"/>
  <c r="BV92"/>
  <c r="DZ25"/>
  <c r="CJ23"/>
  <c r="EN101"/>
  <c r="HD94"/>
  <c r="F94"/>
  <c r="D94"/>
  <c r="Y24"/>
  <c r="CX85"/>
  <c r="DZ24"/>
  <c r="EG101"/>
  <c r="DS93"/>
  <c r="EG84"/>
  <c r="EG81"/>
  <c r="D22"/>
  <c r="HD22"/>
  <c r="F22"/>
  <c r="BA29"/>
  <c r="BO61"/>
  <c r="BY3"/>
  <c r="CJ75"/>
  <c r="CQ51"/>
  <c r="CX52"/>
  <c r="DZ13"/>
  <c r="EG72"/>
  <c r="BH30"/>
  <c r="BO64"/>
  <c r="DA3"/>
  <c r="FF1"/>
  <c r="DS101"/>
  <c r="R45"/>
  <c r="CX38"/>
  <c r="DE98"/>
  <c r="BH96"/>
  <c r="BV87"/>
  <c r="DE90"/>
  <c r="EG48"/>
  <c r="CX67"/>
  <c r="EG96"/>
  <c r="AT58"/>
  <c r="CC72"/>
  <c r="DS81"/>
  <c r="CT3"/>
  <c r="FE1"/>
  <c r="EG42"/>
  <c r="DZ103"/>
  <c r="EG77"/>
  <c r="AW3"/>
  <c r="CC39"/>
  <c r="DS31"/>
  <c r="DZ96"/>
  <c r="BH68"/>
  <c r="BO77"/>
  <c r="CJ63"/>
  <c r="CQ65"/>
  <c r="HD40"/>
  <c r="F40"/>
  <c r="D40"/>
  <c r="HD86"/>
  <c r="F86"/>
  <c r="D86"/>
  <c r="AT87"/>
  <c r="DS99"/>
  <c r="CX79"/>
  <c r="DE13"/>
  <c r="DZ62"/>
  <c r="DL76"/>
  <c r="DL93"/>
  <c r="DS89"/>
  <c r="EG27"/>
  <c r="BA33"/>
  <c r="CJ51"/>
  <c r="Y53"/>
  <c r="CC30"/>
  <c r="EN75"/>
  <c r="DE44"/>
  <c r="EG47"/>
  <c r="CX89"/>
  <c r="DL90"/>
  <c r="EN33"/>
  <c r="DL52"/>
  <c r="EG58"/>
  <c r="EN65"/>
  <c r="EG55"/>
  <c r="FI1"/>
  <c r="DV3"/>
  <c r="HD70"/>
  <c r="F70"/>
  <c r="D70"/>
  <c r="AM55"/>
  <c r="R102"/>
  <c r="BV82"/>
  <c r="BH37"/>
  <c r="BV64"/>
  <c r="CC31"/>
  <c r="CQ33"/>
  <c r="FB2"/>
  <c r="FF2"/>
  <c r="EZ2"/>
  <c r="FJ2"/>
  <c r="FE2"/>
  <c r="EW2"/>
  <c r="FD2"/>
  <c r="FH2"/>
  <c r="ES2"/>
  <c r="EY2"/>
  <c r="FI2"/>
  <c r="FG2"/>
  <c r="FC2"/>
  <c r="EX2"/>
  <c r="D4" i="5"/>
  <c r="A5"/>
  <c r="C4"/>
  <c r="E4"/>
  <c r="B4"/>
  <c r="B5"/>
  <c r="D5"/>
  <c r="A6"/>
  <c r="E5"/>
  <c r="C5"/>
  <c r="B6"/>
  <c r="D6"/>
  <c r="A7"/>
  <c r="E6"/>
  <c r="C6"/>
  <c r="C7"/>
  <c r="D7"/>
  <c r="E7"/>
  <c r="B7"/>
  <c r="A8"/>
  <c r="D8"/>
  <c r="E8"/>
  <c r="C8"/>
  <c r="B8"/>
  <c r="A9"/>
  <c r="C9"/>
  <c r="B9"/>
  <c r="D9"/>
  <c r="E9"/>
  <c r="A10"/>
  <c r="D10"/>
  <c r="A11"/>
  <c r="C10"/>
  <c r="E10"/>
  <c r="B10"/>
  <c r="E11"/>
  <c r="D11"/>
  <c r="A12"/>
  <c r="C11"/>
  <c r="B11"/>
  <c r="B12"/>
  <c r="D12"/>
  <c r="A13"/>
  <c r="C12"/>
  <c r="E12"/>
  <c r="C13"/>
  <c r="D13"/>
  <c r="A14"/>
  <c r="E13"/>
  <c r="B13"/>
  <c r="B14"/>
  <c r="E14"/>
  <c r="C14"/>
  <c r="D14"/>
  <c r="A15"/>
  <c r="B15"/>
  <c r="C15"/>
  <c r="E15"/>
  <c r="D15"/>
  <c r="A16"/>
  <c r="C16"/>
  <c r="E16"/>
  <c r="D16"/>
  <c r="A17"/>
  <c r="B16"/>
  <c r="B17"/>
  <c r="C17"/>
  <c r="E17"/>
  <c r="D17"/>
  <c r="A18"/>
  <c r="C18"/>
  <c r="D18"/>
  <c r="A19"/>
  <c r="E18"/>
  <c r="B18"/>
  <c r="B19"/>
  <c r="E19"/>
  <c r="D19"/>
  <c r="A20"/>
  <c r="C19"/>
  <c r="D20"/>
  <c r="A21"/>
  <c r="C20"/>
  <c r="B20"/>
  <c r="E20"/>
  <c r="C21"/>
  <c r="D21"/>
  <c r="A22"/>
  <c r="E21"/>
  <c r="B21"/>
  <c r="C22"/>
  <c r="E22"/>
  <c r="B22"/>
  <c r="D22"/>
  <c r="A23"/>
  <c r="B23"/>
  <c r="C23"/>
  <c r="D23"/>
  <c r="A24"/>
  <c r="E23"/>
  <c r="C24"/>
  <c r="B24"/>
  <c r="E24"/>
  <c r="D24"/>
  <c r="A25"/>
  <c r="E25"/>
  <c r="D25"/>
  <c r="A26"/>
  <c r="B25"/>
  <c r="C25"/>
  <c r="E26"/>
  <c r="B26"/>
  <c r="D26"/>
  <c r="A27"/>
  <c r="C26"/>
  <c r="E27"/>
  <c r="B27"/>
  <c r="D27"/>
  <c r="A28"/>
  <c r="C27"/>
  <c r="D28"/>
  <c r="A29"/>
  <c r="E28"/>
  <c r="B28"/>
  <c r="C28"/>
  <c r="B29"/>
  <c r="D29"/>
  <c r="A30"/>
  <c r="C29"/>
  <c r="E29"/>
  <c r="D30"/>
  <c r="A31"/>
  <c r="B30"/>
  <c r="C30"/>
  <c r="E30"/>
  <c r="D31"/>
  <c r="A32"/>
  <c r="E31"/>
  <c r="B31"/>
  <c r="C31"/>
  <c r="B32"/>
  <c r="E32"/>
  <c r="D32"/>
  <c r="A33"/>
  <c r="C32"/>
  <c r="E33"/>
  <c r="C33"/>
  <c r="B33"/>
  <c r="D33"/>
  <c r="A34"/>
  <c r="D34"/>
  <c r="A35"/>
  <c r="B34"/>
  <c r="E34"/>
  <c r="C34"/>
  <c r="B35"/>
  <c r="C35"/>
  <c r="D35"/>
  <c r="A36"/>
  <c r="E35"/>
  <c r="B36"/>
  <c r="D36"/>
  <c r="A37"/>
  <c r="C36"/>
  <c r="E36"/>
  <c r="C37"/>
  <c r="B37"/>
  <c r="D37"/>
  <c r="A38"/>
  <c r="E37"/>
  <c r="E38"/>
  <c r="D38"/>
  <c r="A39"/>
  <c r="C38"/>
  <c r="B38"/>
  <c r="B39"/>
  <c r="D39"/>
  <c r="A40"/>
  <c r="E39"/>
  <c r="C39"/>
  <c r="D40"/>
  <c r="A41"/>
  <c r="C40"/>
  <c r="B40"/>
  <c r="E40"/>
  <c r="C41"/>
  <c r="D41"/>
  <c r="A42"/>
  <c r="E41"/>
  <c r="B41"/>
  <c r="B42"/>
  <c r="D42"/>
  <c r="A43"/>
  <c r="C42"/>
  <c r="E42"/>
  <c r="B43"/>
  <c r="E43"/>
  <c r="D43"/>
  <c r="A44"/>
  <c r="C43"/>
  <c r="D44"/>
  <c r="A45"/>
  <c r="B44"/>
  <c r="E44"/>
  <c r="C44"/>
  <c r="E45"/>
  <c r="D45"/>
  <c r="A46"/>
  <c r="C45"/>
  <c r="B45"/>
  <c r="D46"/>
  <c r="A47"/>
  <c r="B46"/>
  <c r="E46"/>
  <c r="C46"/>
  <c r="B47"/>
  <c r="E47"/>
  <c r="D47"/>
  <c r="A48"/>
  <c r="C47"/>
  <c r="C48"/>
  <c r="E48"/>
  <c r="D48"/>
  <c r="A49"/>
  <c r="B48"/>
  <c r="B49"/>
  <c r="D49"/>
  <c r="A50"/>
  <c r="C49"/>
  <c r="E49"/>
  <c r="D50"/>
  <c r="A51"/>
  <c r="B50"/>
  <c r="E50"/>
  <c r="C50"/>
  <c r="B51"/>
  <c r="D51"/>
  <c r="A52"/>
  <c r="E51"/>
  <c r="C51"/>
  <c r="C52"/>
  <c r="D52"/>
  <c r="A53"/>
  <c r="E52"/>
  <c r="B52"/>
  <c r="B53"/>
  <c r="D53"/>
  <c r="A54"/>
  <c r="C53"/>
  <c r="E53"/>
  <c r="C54"/>
  <c r="B54"/>
  <c r="D54"/>
  <c r="A55"/>
  <c r="E54"/>
  <c r="B55"/>
  <c r="E55"/>
  <c r="C55"/>
  <c r="D55"/>
  <c r="A56"/>
  <c r="E56"/>
  <c r="B56"/>
  <c r="C56"/>
  <c r="D56"/>
  <c r="A57"/>
  <c r="E57"/>
  <c r="D57"/>
  <c r="A58"/>
  <c r="B57"/>
  <c r="C57"/>
  <c r="C58"/>
  <c r="E58"/>
  <c r="D58"/>
  <c r="A59"/>
  <c r="B58"/>
  <c r="E59"/>
  <c r="B59"/>
  <c r="C59"/>
  <c r="D59"/>
  <c r="A60"/>
  <c r="E60"/>
  <c r="D60"/>
  <c r="A61"/>
  <c r="C60"/>
  <c r="B60"/>
  <c r="B61"/>
  <c r="D61"/>
  <c r="A62"/>
  <c r="E61"/>
  <c r="C61"/>
  <c r="C62"/>
  <c r="E62"/>
  <c r="B62"/>
  <c r="D62"/>
  <c r="A63"/>
  <c r="E63"/>
  <c r="B63"/>
  <c r="D63"/>
  <c r="A64"/>
  <c r="C63"/>
  <c r="C64"/>
  <c r="B64"/>
  <c r="D64"/>
  <c r="A65"/>
  <c r="E64"/>
  <c r="C65"/>
  <c r="B65"/>
  <c r="D65"/>
  <c r="A66"/>
  <c r="E65"/>
  <c r="D66"/>
  <c r="A67"/>
  <c r="C66"/>
  <c r="B66"/>
  <c r="E66"/>
  <c r="E67"/>
  <c r="B67"/>
  <c r="D67"/>
  <c r="A68"/>
  <c r="C67"/>
  <c r="D68"/>
  <c r="A69"/>
  <c r="B68"/>
  <c r="E68"/>
  <c r="C68"/>
  <c r="B69"/>
  <c r="D69"/>
  <c r="A70"/>
  <c r="C69"/>
  <c r="E69"/>
  <c r="B70"/>
  <c r="C70"/>
  <c r="E70"/>
  <c r="D70"/>
  <c r="A71"/>
  <c r="B71"/>
  <c r="E71"/>
  <c r="C71"/>
  <c r="D71"/>
  <c r="A72"/>
  <c r="C72"/>
  <c r="B72"/>
  <c r="D72"/>
  <c r="A73"/>
  <c r="E72"/>
  <c r="B73"/>
  <c r="D73"/>
  <c r="A74"/>
  <c r="E73"/>
  <c r="C73"/>
  <c r="C74"/>
  <c r="E74"/>
  <c r="D74"/>
  <c r="A75"/>
  <c r="B74"/>
  <c r="E75"/>
  <c r="D75"/>
  <c r="A76"/>
  <c r="B75"/>
  <c r="C75"/>
  <c r="C76"/>
  <c r="D76"/>
  <c r="A77"/>
  <c r="B76"/>
  <c r="E76"/>
  <c r="D77"/>
  <c r="A78"/>
  <c r="C77"/>
  <c r="B77"/>
  <c r="E77"/>
  <c r="D78"/>
  <c r="A79"/>
  <c r="E78"/>
  <c r="B78"/>
  <c r="C78"/>
  <c r="E79"/>
  <c r="B79"/>
  <c r="D79"/>
  <c r="A80"/>
  <c r="C79"/>
  <c r="D80"/>
  <c r="A81"/>
  <c r="B80"/>
  <c r="E80"/>
  <c r="C80"/>
  <c r="E81"/>
  <c r="D81"/>
  <c r="A82"/>
  <c r="C81"/>
  <c r="B81"/>
  <c r="E82"/>
  <c r="B82"/>
  <c r="C82"/>
  <c r="D82"/>
  <c r="A83"/>
  <c r="B83"/>
  <c r="C83"/>
  <c r="D83"/>
  <c r="A84"/>
  <c r="E83"/>
  <c r="D84"/>
  <c r="A85"/>
  <c r="B84"/>
  <c r="E84"/>
  <c r="C84"/>
  <c r="C85"/>
  <c r="B85"/>
  <c r="D85"/>
  <c r="A86"/>
  <c r="E85"/>
  <c r="B86"/>
  <c r="C86"/>
  <c r="E86"/>
  <c r="D86"/>
  <c r="A87"/>
  <c r="E87"/>
  <c r="C87"/>
  <c r="B87"/>
  <c r="D87"/>
  <c r="A88"/>
  <c r="B88"/>
  <c r="E88"/>
  <c r="D88"/>
  <c r="A89"/>
  <c r="C88"/>
  <c r="D89"/>
  <c r="A90"/>
  <c r="E89"/>
  <c r="B89"/>
  <c r="C89"/>
  <c r="B90"/>
  <c r="D90"/>
  <c r="A91"/>
  <c r="E90"/>
  <c r="C90"/>
  <c r="C91"/>
  <c r="D91"/>
  <c r="A92"/>
  <c r="B91"/>
  <c r="E91"/>
  <c r="C92"/>
  <c r="D92"/>
  <c r="A93"/>
  <c r="E92"/>
  <c r="B92"/>
  <c r="B93"/>
  <c r="C93"/>
  <c r="D93"/>
  <c r="A94"/>
  <c r="E93"/>
  <c r="E94"/>
  <c r="B94"/>
  <c r="C94"/>
  <c r="D94"/>
  <c r="A95"/>
  <c r="E95"/>
  <c r="B95"/>
  <c r="C95"/>
  <c r="D95"/>
  <c r="A96"/>
  <c r="E96"/>
  <c r="B96"/>
  <c r="D96"/>
  <c r="A97"/>
  <c r="C96"/>
  <c r="B97"/>
  <c r="C97"/>
  <c r="E97"/>
  <c r="D97"/>
  <c r="A98"/>
  <c r="D98"/>
  <c r="A99"/>
  <c r="E98"/>
  <c r="C98"/>
  <c r="B98"/>
  <c r="E99"/>
  <c r="D99"/>
  <c r="A100"/>
  <c r="B99"/>
  <c r="C99"/>
  <c r="B100"/>
  <c r="C100"/>
  <c r="D100"/>
  <c r="E100"/>
</calcChain>
</file>

<file path=xl/sharedStrings.xml><?xml version="1.0" encoding="utf-8"?>
<sst xmlns="http://schemas.openxmlformats.org/spreadsheetml/2006/main" count="330" uniqueCount="227">
  <si>
    <t>Number</t>
  </si>
  <si>
    <t>Frequency</t>
  </si>
  <si>
    <t>Time</t>
  </si>
  <si>
    <t>Penalty</t>
  </si>
  <si>
    <t>FAI</t>
  </si>
  <si>
    <t>FAI Subtotal</t>
  </si>
  <si>
    <t>Rank to Round 1</t>
  </si>
  <si>
    <t>Rank to Round 2</t>
  </si>
  <si>
    <t>Rank to Round 3</t>
  </si>
  <si>
    <t>Rank to Round 4</t>
  </si>
  <si>
    <t>Work Total Rd 1</t>
  </si>
  <si>
    <t>Work Total Rd 2</t>
  </si>
  <si>
    <t>Work Total Rd 3</t>
  </si>
  <si>
    <t>Work Total Rd 4</t>
  </si>
  <si>
    <t>Rank to Round 14</t>
  </si>
  <si>
    <t>Work Total Rd 14</t>
  </si>
  <si>
    <t>Work Total Rd 15</t>
  </si>
  <si>
    <t>Rank to Round 15</t>
  </si>
  <si>
    <t>Rank to Round 13</t>
  </si>
  <si>
    <t>Work Total Rd 13</t>
  </si>
  <si>
    <t>Rank to Round 12</t>
  </si>
  <si>
    <t>Work Total Rd 12</t>
  </si>
  <si>
    <t>Rank to Round 11</t>
  </si>
  <si>
    <t>Work Total Rd 11</t>
  </si>
  <si>
    <t>Rank to Round 10</t>
  </si>
  <si>
    <t>Work Total Rd 10</t>
  </si>
  <si>
    <t>Rank to Round 9</t>
  </si>
  <si>
    <t>Work Total Rd 9</t>
  </si>
  <si>
    <t>Rank to Round 8</t>
  </si>
  <si>
    <t>Work Total Rd 8</t>
  </si>
  <si>
    <t>Rank to Round 7</t>
  </si>
  <si>
    <t>Work Total Rd 7</t>
  </si>
  <si>
    <t>Rank to Round 6</t>
  </si>
  <si>
    <t>Work Total Rd 6</t>
  </si>
  <si>
    <t>Rank to Round 5</t>
  </si>
  <si>
    <t>Work Total Rd 5</t>
  </si>
  <si>
    <t>R1 Score</t>
  </si>
  <si>
    <t>R2 Score</t>
  </si>
  <si>
    <t>R3 Score</t>
  </si>
  <si>
    <t>R4 Score</t>
  </si>
  <si>
    <t>R5 Score</t>
  </si>
  <si>
    <t>R6 Score</t>
  </si>
  <si>
    <t>R7 Score</t>
  </si>
  <si>
    <t>R8 Score</t>
  </si>
  <si>
    <t>R9 Score</t>
  </si>
  <si>
    <t>R10 Score</t>
  </si>
  <si>
    <t>R11 Score</t>
  </si>
  <si>
    <t>R12 Score</t>
  </si>
  <si>
    <t>R13 Score</t>
  </si>
  <si>
    <t>R14 Score</t>
  </si>
  <si>
    <t>R15 Score</t>
  </si>
  <si>
    <t>Total</t>
  </si>
  <si>
    <t>Rank</t>
  </si>
  <si>
    <t>R1 Penalties</t>
  </si>
  <si>
    <t>R2 Penalties</t>
  </si>
  <si>
    <t>R3 Penalties</t>
  </si>
  <si>
    <t>R4 Penalties</t>
  </si>
  <si>
    <t>R5 Penalties</t>
  </si>
  <si>
    <t>R6 Penalties</t>
  </si>
  <si>
    <t>R7 Penalties</t>
  </si>
  <si>
    <t>R8 Penalties</t>
  </si>
  <si>
    <t>R9 Penalties</t>
  </si>
  <si>
    <t>R11 Penalties</t>
  </si>
  <si>
    <t>R12 Penalties</t>
  </si>
  <si>
    <t>R13 Penalties</t>
  </si>
  <si>
    <t>R14 Penalties</t>
  </si>
  <si>
    <t>R15 Penalties</t>
  </si>
  <si>
    <t>R10 Penalties</t>
  </si>
  <si>
    <t>Pilots Name</t>
  </si>
  <si>
    <t>Rounds Complete</t>
  </si>
  <si>
    <t>Pilot</t>
  </si>
  <si>
    <t>Total Score</t>
  </si>
  <si>
    <t>Discard Rounds</t>
  </si>
  <si>
    <t>Rd4 Penalty</t>
  </si>
  <si>
    <t>Rd4 Time</t>
  </si>
  <si>
    <t>Rd3 Penalty</t>
  </si>
  <si>
    <t>Rd3 Time</t>
  </si>
  <si>
    <t>Rd2 Penalty</t>
  </si>
  <si>
    <t>Rd2 Time</t>
  </si>
  <si>
    <t>Rd1 Penalty</t>
  </si>
  <si>
    <t>Rd5 Time</t>
  </si>
  <si>
    <t>Rd5 Penalty</t>
  </si>
  <si>
    <t>Rd6 Time</t>
  </si>
  <si>
    <t>Rd6 Penalty</t>
  </si>
  <si>
    <t>Rd7 Time</t>
  </si>
  <si>
    <t>Rd7 Penalty</t>
  </si>
  <si>
    <t>Rd8 Time</t>
  </si>
  <si>
    <t>Rd8 Penalty</t>
  </si>
  <si>
    <t>Rd9 Time</t>
  </si>
  <si>
    <t>Rd9 Penalty</t>
  </si>
  <si>
    <t>Rd10 Time</t>
  </si>
  <si>
    <t>Rd10 Penalty</t>
  </si>
  <si>
    <t>Rd11 Time</t>
  </si>
  <si>
    <t>Rd11 Penalty</t>
  </si>
  <si>
    <t>Rd12 Time</t>
  </si>
  <si>
    <t>Rd12 Penalty</t>
  </si>
  <si>
    <t>Rd13 Time</t>
  </si>
  <si>
    <t>Rd13 Penalty</t>
  </si>
  <si>
    <t>Rd14 Time</t>
  </si>
  <si>
    <t>Rd14 Penalty</t>
  </si>
  <si>
    <t>Rd15 Time</t>
  </si>
  <si>
    <t>Rd15 Penalty</t>
  </si>
  <si>
    <t>Position</t>
  </si>
  <si>
    <t>Normalized Score</t>
  </si>
  <si>
    <t>Discard Value</t>
  </si>
  <si>
    <t>New 11/04/06 - All FAI and Normalized values are calculated to 2 decimal places only with no rounding.</t>
  </si>
  <si>
    <t>Rd16 Time</t>
  </si>
  <si>
    <t>Rd16 Penalty</t>
  </si>
  <si>
    <t>Rd17 Time</t>
  </si>
  <si>
    <t>Rd17 Penalty</t>
  </si>
  <si>
    <t>Rd18 Time</t>
  </si>
  <si>
    <t>Rd18 Penalty</t>
  </si>
  <si>
    <t>Rd19 Time</t>
  </si>
  <si>
    <t>Rd19 Penalty</t>
  </si>
  <si>
    <t>Rd20 Time</t>
  </si>
  <si>
    <t>Rd20 Penalty</t>
  </si>
  <si>
    <t>R16 Penalties</t>
  </si>
  <si>
    <t>R17 Penalties</t>
  </si>
  <si>
    <t>R18 Penalties</t>
  </si>
  <si>
    <t>R19 Penalties</t>
  </si>
  <si>
    <t>R20 Penalties</t>
  </si>
  <si>
    <t>R16 Score</t>
  </si>
  <si>
    <t>R17 Score</t>
  </si>
  <si>
    <t>R18 Score</t>
  </si>
  <si>
    <t>R19 Score</t>
  </si>
  <si>
    <t>R20 Score</t>
  </si>
  <si>
    <t>Work Total Rd 16</t>
  </si>
  <si>
    <t>Rank to Round 16</t>
  </si>
  <si>
    <t>Work Total Rd 17</t>
  </si>
  <si>
    <t>Rank to Round 17</t>
  </si>
  <si>
    <t>Work Total Rd 18</t>
  </si>
  <si>
    <t>Rank to Round 18</t>
  </si>
  <si>
    <t>Work Total Rd 19</t>
  </si>
  <si>
    <t>Rank to Round 19</t>
  </si>
  <si>
    <t>Work Total Rd 20</t>
  </si>
  <si>
    <t>Rank to Round 20</t>
  </si>
  <si>
    <t>Discard Total Cell</t>
  </si>
  <si>
    <t>Penalties Range</t>
  </si>
  <si>
    <t>Score Range</t>
  </si>
  <si>
    <t>Discards: Set on the Raw Data Sheet. Top row has number of discards allowed for each round.</t>
  </si>
  <si>
    <t>Rank in Round 1</t>
  </si>
  <si>
    <t>Rank in Round 2</t>
  </si>
  <si>
    <t>Rank in Round 3</t>
  </si>
  <si>
    <t>Rank in Round 4</t>
  </si>
  <si>
    <t>Rank in Round 5</t>
  </si>
  <si>
    <t>Rank in Round 6</t>
  </si>
  <si>
    <t>Rank in Round 7</t>
  </si>
  <si>
    <t>Rank in Round 8</t>
  </si>
  <si>
    <t>Rank in Round 9</t>
  </si>
  <si>
    <t>Rank in Round 10</t>
  </si>
  <si>
    <t>Rank in Round 11</t>
  </si>
  <si>
    <t>Rank in Round 12</t>
  </si>
  <si>
    <t>Rank in Round 13</t>
  </si>
  <si>
    <t>Rank in Round 14</t>
  </si>
  <si>
    <t>Rank in Round 15</t>
  </si>
  <si>
    <t>Rank in Round 16</t>
  </si>
  <si>
    <t>Rank in Round 17</t>
  </si>
  <si>
    <t>Rank in Round 18</t>
  </si>
  <si>
    <t>Rank in Round 19</t>
  </si>
  <si>
    <t>Rank in Round 20</t>
  </si>
  <si>
    <t>Discards</t>
  </si>
  <si>
    <t>New 15/06/06 - (MS) Added clipboard button in leaderboard sheet. Completed rounds calculated automatically (see VB modules)</t>
  </si>
  <si>
    <t>New 16/06/06 - (SH) Added Import Timer File</t>
  </si>
  <si>
    <t>Fix 16/06/06 - (MS) Fixed blank lines when copying results to clipboard</t>
  </si>
  <si>
    <t>Spreadsheet Limits. 99 pilots and 20 rounds with "unlimited" discards</t>
  </si>
  <si>
    <t>New 17/06/06 - (SH) Discard Functionality moved to user defined functions GetDiscardRounds and GetDiscardScore (see VB modules)</t>
  </si>
  <si>
    <t>New V 0.7a 19/06/06 - (SH) Test Export of Timer file via serial comms added (Fixed 10 Round/48 pilots)</t>
  </si>
  <si>
    <t>New V 0.7 18/06/06 - (SH) Import of Timer file via serial comms added</t>
  </si>
  <si>
    <t>Fix V 0.7a 19/06/06 - (SH) Import function placed round 10 in the wrong column</t>
  </si>
  <si>
    <t>Fix V 0.7c 19/06/06 - (MS) Fixed loop test in NumberOfRoundsFlown()</t>
  </si>
  <si>
    <t>New V 0.7c 19/06/06 - (SH) Test Export of Timer file to disk added (Fixed 10 Round/48 pilots)</t>
  </si>
  <si>
    <t xml:space="preserve">Fix V 0.7c 19/06/06 - (SH) Recoded FileDialog functions to remove Enum (Office 97 doesn't like it) </t>
  </si>
  <si>
    <t xml:space="preserve">Test V 0.7c 19/06/06 - (SH) Auto Calculation left on for import (Excel97) </t>
  </si>
  <si>
    <t>File Information Data</t>
  </si>
  <si>
    <t>File Name</t>
  </si>
  <si>
    <t>Max Pilots</t>
  </si>
  <si>
    <t>Max Rounds</t>
  </si>
  <si>
    <t>New V 0.8 20/06/06 - (SH) Support for 20 round timer files added</t>
  </si>
  <si>
    <t>New V 0.8 20/06/06 - (SH) Race Details form added</t>
  </si>
  <si>
    <t>Average Time</t>
  </si>
  <si>
    <t>Slowest Time</t>
  </si>
  <si>
    <t>Fastest Time</t>
  </si>
  <si>
    <t>Override rds</t>
  </si>
  <si>
    <t>New V 0.9 21/06/06 - (SH) Calculations hidden</t>
  </si>
  <si>
    <t>This is primarily targeted at getting a small spreadsheet for publication on the web.</t>
  </si>
  <si>
    <t>New V 0.9 21/06/06 - (SH) Rounds Flown Override facility added (See race details form) - This is removed on an Import</t>
  </si>
  <si>
    <t>New V 0.9 21/06/06 - (SH) Publish Results Button Added. Creates a new workbook and copies results and leaderboad data BUT not formulae to it</t>
  </si>
  <si>
    <t>Open Source F3F Scoring Spreadsheet</t>
  </si>
  <si>
    <t>Current Import/Export functions support Jon Edisons Timer systems only.</t>
  </si>
  <si>
    <t>Rounds flown is a calculated value. This can be overridden in the Edit Race Details Form.</t>
  </si>
  <si>
    <t>Change Log</t>
  </si>
  <si>
    <t>New V 0.9b 22/06/06 - (SH) Revised import routine to work on Excel97. Clear Data Button Added</t>
  </si>
  <si>
    <t>Test V 0.9a 22/06/06 - (SH) Interim Version for testing on Excel97 - Never released</t>
  </si>
  <si>
    <t>New V 0.9c 22/06/06 - (SH) Append Data option added to import routines</t>
  </si>
  <si>
    <t>Fix V 0.9c 22/06/06 - (SH) FAI score for round 13 was tuncated to 1 decimal place. Now at 2 decimal places</t>
  </si>
  <si>
    <t>New V 0.9d 03/07/06 - (SH) Reset Discards to FAI Standard added to Edit Race Details Form</t>
  </si>
  <si>
    <t>Known Issues</t>
  </si>
  <si>
    <t>To set discards to FAI standard use the button on the Edit Race Details Form.</t>
  </si>
  <si>
    <t>Fix V 0.9e 07/07/06 - (PB) Fix Leaderboard issues when tied pilots</t>
  </si>
  <si>
    <t>Fix V 0.9e 07/07/06 - (SH) FAI totals rounding issue fixed on each round</t>
  </si>
  <si>
    <t>FAI Scoring</t>
  </si>
  <si>
    <t>Timer Fidelity</t>
  </si>
  <si>
    <t>Password</t>
  </si>
  <si>
    <t>fastorlast</t>
  </si>
  <si>
    <t>Rd1 Time</t>
  </si>
  <si>
    <t>New V 0.9f 08/07/06 - (SH) Switch added to Race Details form to handle FAI calc method (Rounded or Truncated)</t>
  </si>
  <si>
    <t>New V 0.9f 08/07/06 - (SH) Switch added to Race Details form to handle 2 or 3 decimal place times</t>
  </si>
  <si>
    <t>Fix V 0.9f 08/07/06 - (SH) Copy to Clipboard function aligns numbers correctly</t>
  </si>
  <si>
    <t>New V 0.9f 08/07/06 - (SH) File Information Form added (Not yet complete)</t>
  </si>
  <si>
    <t>Options: Rounded or Truncated FAI scores (see Edit Race Details form)</t>
  </si>
  <si>
    <t>2 or 3 decimal times are catered for with some limitations. (see Edit Race Details form)</t>
  </si>
  <si>
    <t>Enter data into the permitted cells on the Raw Data sheet only. If entering large volumes of data it is recommended to switch off Auto Calculation (Tools/Options)</t>
  </si>
  <si>
    <t>Fix V 0.9g 09/07/06 - (SH) Change imported times from double to currency to avoid another M$ maths issue</t>
  </si>
  <si>
    <t>Title,Results,Leader Board sheets are protected and no entry is possible without unlocking the sheets. See File Information for more info.</t>
  </si>
  <si>
    <t>Fix V 0.9h 09/07/06 - (MS) Cell FQ33 had 100 penalty hard wired. Fixed.</t>
  </si>
  <si>
    <t>Rls V 1.0 12/06/07 - (SH) Initial release</t>
  </si>
  <si>
    <t>Fix V 1.01 19/6/13 - (MS) 2nd Discard kicked in Rnd 14 instead of Rnd 15. Fixed in RaceDetailsForm</t>
  </si>
  <si>
    <t>Version 1.01 (Bug fix,  see change log) - Use at your own risk</t>
  </si>
  <si>
    <t>"Bmfa league res"</t>
  </si>
  <si>
    <t>Mark Treble</t>
  </si>
  <si>
    <t>Mike Evans</t>
  </si>
  <si>
    <t>Mark Redsell</t>
  </si>
  <si>
    <t>Jon Edison</t>
  </si>
  <si>
    <t>Steve Haley</t>
  </si>
  <si>
    <t>Bruce Hudson</t>
  </si>
  <si>
    <t>Bob Dickenson</t>
  </si>
  <si>
    <t>Rich Bago</t>
  </si>
</sst>
</file>

<file path=xl/styles.xml><?xml version="1.0" encoding="utf-8"?>
<styleSheet xmlns="http://schemas.openxmlformats.org/spreadsheetml/2006/main">
  <numFmts count="3">
    <numFmt numFmtId="172" formatCode="0.0"/>
    <numFmt numFmtId="173" formatCode="0.00000"/>
    <numFmt numFmtId="174" formatCode="0.000"/>
  </numFmts>
  <fonts count="12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Lucida Sans"/>
      <family val="2"/>
    </font>
    <font>
      <sz val="8"/>
      <name val="Arial"/>
      <family val="2"/>
    </font>
    <font>
      <b/>
      <sz val="10"/>
      <name val="Arial"/>
    </font>
    <font>
      <b/>
      <sz val="8"/>
      <name val="Arial"/>
      <family val="2"/>
    </font>
    <font>
      <sz val="10"/>
      <name val="Arial"/>
    </font>
    <font>
      <b/>
      <sz val="10"/>
      <color indexed="10"/>
      <name val="Arial"/>
      <family val="2"/>
    </font>
    <font>
      <sz val="10"/>
      <color indexed="14"/>
      <name val="Arial"/>
      <family val="2"/>
    </font>
    <font>
      <sz val="8"/>
      <name val="Arial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51"/>
      </patternFill>
    </fill>
    <fill>
      <patternFill patternType="solid">
        <fgColor indexed="8"/>
        <bgColor indexed="64"/>
      </patternFill>
    </fill>
    <fill>
      <patternFill patternType="solid">
        <fgColor indexed="42"/>
        <bgColor indexed="5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</borders>
  <cellStyleXfs count="3">
    <xf numFmtId="0" fontId="0" fillId="0" borderId="0"/>
    <xf numFmtId="2" fontId="5" fillId="2" borderId="0" applyFont="0" applyFill="0" applyBorder="0" applyAlignment="0" applyProtection="0">
      <alignment wrapText="1"/>
      <protection locked="0"/>
    </xf>
    <xf numFmtId="2" fontId="5" fillId="2" borderId="0" applyFont="0" applyFill="0" applyBorder="0" applyAlignment="0">
      <alignment wrapText="1"/>
      <protection hidden="1"/>
    </xf>
  </cellStyleXfs>
  <cellXfs count="142">
    <xf numFmtId="0" fontId="0" fillId="0" borderId="0" xfId="0"/>
    <xf numFmtId="0" fontId="0" fillId="0" borderId="0" xfId="0" applyProtection="1"/>
    <xf numFmtId="2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4" fillId="3" borderId="1" xfId="0" applyFont="1" applyFill="1" applyBorder="1" applyAlignment="1" applyProtection="1">
      <alignment textRotation="90"/>
    </xf>
    <xf numFmtId="0" fontId="4" fillId="3" borderId="1" xfId="0" applyFont="1" applyFill="1" applyBorder="1" applyProtection="1"/>
    <xf numFmtId="172" fontId="4" fillId="3" borderId="1" xfId="0" applyNumberFormat="1" applyFont="1" applyFill="1" applyBorder="1" applyAlignment="1" applyProtection="1">
      <alignment textRotation="90" wrapText="1"/>
    </xf>
    <xf numFmtId="0" fontId="0" fillId="0" borderId="0" xfId="0" applyAlignment="1" applyProtection="1">
      <alignment textRotation="90" wrapText="1"/>
      <protection locked="0"/>
    </xf>
    <xf numFmtId="0" fontId="0" fillId="4" borderId="0" xfId="0" applyFill="1" applyProtection="1"/>
    <xf numFmtId="2" fontId="0" fillId="0" borderId="0" xfId="0" applyNumberFormat="1" applyAlignment="1" applyProtection="1">
      <alignment textRotation="90" wrapText="1"/>
      <protection locked="0"/>
    </xf>
    <xf numFmtId="2" fontId="0" fillId="0" borderId="0" xfId="0" applyNumberFormat="1" applyFill="1" applyBorder="1" applyProtection="1">
      <protection locked="0"/>
    </xf>
    <xf numFmtId="0" fontId="5" fillId="3" borderId="1" xfId="0" applyFont="1" applyFill="1" applyBorder="1" applyProtection="1"/>
    <xf numFmtId="2" fontId="5" fillId="3" borderId="1" xfId="0" applyNumberFormat="1" applyFont="1" applyFill="1" applyBorder="1" applyAlignment="1" applyProtection="1">
      <alignment textRotation="90" wrapText="1"/>
    </xf>
    <xf numFmtId="0" fontId="5" fillId="3" borderId="1" xfId="0" applyFont="1" applyFill="1" applyBorder="1" applyAlignment="1" applyProtection="1">
      <alignment textRotation="90" wrapText="1"/>
    </xf>
    <xf numFmtId="0" fontId="5" fillId="3" borderId="2" xfId="0" applyFont="1" applyFill="1" applyBorder="1" applyAlignment="1" applyProtection="1">
      <alignment textRotation="90" wrapText="1"/>
    </xf>
    <xf numFmtId="0" fontId="5" fillId="3" borderId="3" xfId="0" applyFont="1" applyFill="1" applyBorder="1" applyAlignment="1" applyProtection="1">
      <alignment textRotation="90" wrapText="1"/>
    </xf>
    <xf numFmtId="0" fontId="5" fillId="2" borderId="0" xfId="0" applyFont="1" applyFill="1" applyAlignment="1" applyProtection="1"/>
    <xf numFmtId="0" fontId="5" fillId="2" borderId="0" xfId="0" applyFont="1" applyFill="1" applyAlignment="1" applyProtection="1">
      <protection locked="0"/>
    </xf>
    <xf numFmtId="0" fontId="5" fillId="2" borderId="0" xfId="0" applyFont="1" applyFill="1" applyAlignment="1" applyProtection="1">
      <alignment wrapText="1"/>
      <protection locked="0"/>
    </xf>
    <xf numFmtId="0" fontId="5" fillId="5" borderId="0" xfId="0" applyFont="1" applyFill="1" applyAlignment="1" applyProtection="1"/>
    <xf numFmtId="0" fontId="5" fillId="5" borderId="0" xfId="0" applyFont="1" applyFill="1" applyAlignment="1" applyProtection="1">
      <protection locked="0"/>
    </xf>
    <xf numFmtId="0" fontId="5" fillId="5" borderId="0" xfId="0" applyFont="1" applyFill="1" applyAlignment="1" applyProtection="1">
      <alignment wrapText="1"/>
      <protection locked="0"/>
    </xf>
    <xf numFmtId="172" fontId="0" fillId="0" borderId="0" xfId="0" applyNumberFormat="1"/>
    <xf numFmtId="172" fontId="4" fillId="3" borderId="1" xfId="0" applyNumberFormat="1" applyFont="1" applyFill="1" applyBorder="1" applyAlignment="1" applyProtection="1">
      <alignment wrapText="1"/>
    </xf>
    <xf numFmtId="0" fontId="0" fillId="2" borderId="0" xfId="0" applyFill="1"/>
    <xf numFmtId="0" fontId="9" fillId="2" borderId="0" xfId="0" applyFont="1" applyFill="1"/>
    <xf numFmtId="0" fontId="10" fillId="2" borderId="0" xfId="0" applyFont="1" applyFill="1"/>
    <xf numFmtId="0" fontId="3" fillId="2" borderId="0" xfId="0" applyFont="1" applyFill="1"/>
    <xf numFmtId="0" fontId="2" fillId="4" borderId="0" xfId="0" applyFont="1" applyFill="1" applyProtection="1">
      <protection locked="0"/>
    </xf>
    <xf numFmtId="0" fontId="0" fillId="4" borderId="0" xfId="0" applyNumberFormat="1" applyFill="1" applyAlignment="1" applyProtection="1">
      <alignment wrapText="1"/>
      <protection locked="0"/>
    </xf>
    <xf numFmtId="0" fontId="0" fillId="4" borderId="0" xfId="0" applyNumberFormat="1" applyFill="1" applyAlignment="1" applyProtection="1">
      <protection locked="0"/>
    </xf>
    <xf numFmtId="0" fontId="0" fillId="4" borderId="0" xfId="0" applyFill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/>
    <xf numFmtId="0" fontId="5" fillId="4" borderId="4" xfId="0" applyFont="1" applyFill="1" applyBorder="1" applyProtection="1"/>
    <xf numFmtId="0" fontId="5" fillId="4" borderId="0" xfId="0" applyFont="1" applyFill="1" applyProtection="1"/>
    <xf numFmtId="0" fontId="7" fillId="6" borderId="0" xfId="0" applyFont="1" applyFill="1" applyProtection="1">
      <protection hidden="1"/>
    </xf>
    <xf numFmtId="2" fontId="7" fillId="6" borderId="0" xfId="0" applyNumberFormat="1" applyFont="1" applyFill="1" applyProtection="1">
      <protection hidden="1"/>
    </xf>
    <xf numFmtId="0" fontId="7" fillId="5" borderId="0" xfId="0" applyFont="1" applyFill="1" applyProtection="1">
      <protection hidden="1"/>
    </xf>
    <xf numFmtId="2" fontId="7" fillId="5" borderId="0" xfId="0" applyNumberFormat="1" applyFont="1" applyFill="1" applyProtection="1">
      <protection hidden="1"/>
    </xf>
    <xf numFmtId="0" fontId="7" fillId="2" borderId="0" xfId="0" applyFont="1" applyFill="1" applyProtection="1">
      <protection hidden="1"/>
    </xf>
    <xf numFmtId="2" fontId="7" fillId="2" borderId="0" xfId="0" applyNumberFormat="1" applyFont="1" applyFill="1" applyProtection="1">
      <protection hidden="1"/>
    </xf>
    <xf numFmtId="0" fontId="6" fillId="0" borderId="0" xfId="0" applyFont="1" applyProtection="1">
      <protection hidden="1"/>
    </xf>
    <xf numFmtId="0" fontId="1" fillId="0" borderId="0" xfId="0" applyFont="1" applyProtection="1">
      <protection hidden="1"/>
    </xf>
    <xf numFmtId="2" fontId="6" fillId="0" borderId="0" xfId="0" applyNumberFormat="1" applyFont="1" applyProtection="1">
      <protection hidden="1"/>
    </xf>
    <xf numFmtId="0" fontId="0" fillId="0" borderId="0" xfId="0" applyProtection="1">
      <protection hidden="1"/>
    </xf>
    <xf numFmtId="2" fontId="0" fillId="0" borderId="5" xfId="0" applyNumberFormat="1" applyBorder="1" applyProtection="1">
      <protection hidden="1"/>
    </xf>
    <xf numFmtId="172" fontId="0" fillId="0" borderId="0" xfId="0" applyNumberFormat="1" applyProtection="1">
      <protection hidden="1"/>
    </xf>
    <xf numFmtId="2" fontId="0" fillId="0" borderId="6" xfId="0" applyNumberFormat="1" applyBorder="1" applyProtection="1">
      <protection hidden="1"/>
    </xf>
    <xf numFmtId="2" fontId="0" fillId="0" borderId="0" xfId="0" applyNumberFormat="1" applyProtection="1">
      <protection hidden="1"/>
    </xf>
    <xf numFmtId="0" fontId="5" fillId="2" borderId="0" xfId="0" applyFont="1" applyFill="1" applyProtection="1">
      <protection hidden="1"/>
    </xf>
    <xf numFmtId="0" fontId="0" fillId="0" borderId="5" xfId="0" applyBorder="1" applyProtection="1">
      <protection hidden="1"/>
    </xf>
    <xf numFmtId="1" fontId="0" fillId="0" borderId="0" xfId="0" applyNumberFormat="1" applyProtection="1">
      <protection hidden="1"/>
    </xf>
    <xf numFmtId="0" fontId="7" fillId="4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0" fontId="7" fillId="4" borderId="5" xfId="0" applyFont="1" applyFill="1" applyBorder="1" applyProtection="1">
      <protection hidden="1"/>
    </xf>
    <xf numFmtId="1" fontId="7" fillId="4" borderId="0" xfId="0" applyNumberFormat="1" applyFont="1" applyFill="1" applyProtection="1">
      <protection hidden="1"/>
    </xf>
    <xf numFmtId="2" fontId="2" fillId="4" borderId="0" xfId="0" applyNumberFormat="1" applyFont="1" applyFill="1" applyProtection="1">
      <protection hidden="1"/>
    </xf>
    <xf numFmtId="0" fontId="3" fillId="4" borderId="5" xfId="0" applyFont="1" applyFill="1" applyBorder="1" applyProtection="1">
      <protection hidden="1"/>
    </xf>
    <xf numFmtId="1" fontId="3" fillId="4" borderId="0" xfId="0" applyNumberFormat="1" applyFont="1" applyFill="1" applyProtection="1">
      <protection hidden="1"/>
    </xf>
    <xf numFmtId="0" fontId="4" fillId="3" borderId="1" xfId="0" applyFont="1" applyFill="1" applyBorder="1" applyAlignment="1" applyProtection="1">
      <alignment textRotation="90"/>
      <protection hidden="1"/>
    </xf>
    <xf numFmtId="0" fontId="4" fillId="3" borderId="1" xfId="0" applyFont="1" applyFill="1" applyBorder="1" applyProtection="1">
      <protection hidden="1"/>
    </xf>
    <xf numFmtId="0" fontId="4" fillId="3" borderId="1" xfId="0" applyFont="1" applyFill="1" applyBorder="1" applyAlignment="1" applyProtection="1">
      <alignment textRotation="90" wrapText="1"/>
      <protection hidden="1"/>
    </xf>
    <xf numFmtId="0" fontId="4" fillId="3" borderId="2" xfId="0" applyFont="1" applyFill="1" applyBorder="1" applyAlignment="1" applyProtection="1">
      <alignment textRotation="90" wrapText="1"/>
      <protection hidden="1"/>
    </xf>
    <xf numFmtId="172" fontId="4" fillId="3" borderId="1" xfId="0" applyNumberFormat="1" applyFont="1" applyFill="1" applyBorder="1" applyAlignment="1" applyProtection="1">
      <alignment textRotation="90" wrapText="1"/>
      <protection hidden="1"/>
    </xf>
    <xf numFmtId="2" fontId="4" fillId="3" borderId="1" xfId="0" applyNumberFormat="1" applyFont="1" applyFill="1" applyBorder="1" applyAlignment="1" applyProtection="1">
      <alignment textRotation="90"/>
      <protection hidden="1"/>
    </xf>
    <xf numFmtId="0" fontId="4" fillId="3" borderId="7" xfId="0" applyFont="1" applyFill="1" applyBorder="1" applyAlignment="1" applyProtection="1">
      <alignment textRotation="90" wrapText="1"/>
      <protection hidden="1"/>
    </xf>
    <xf numFmtId="1" fontId="4" fillId="3" borderId="1" xfId="0" applyNumberFormat="1" applyFont="1" applyFill="1" applyBorder="1" applyAlignment="1" applyProtection="1">
      <alignment textRotation="90" wrapText="1"/>
      <protection hidden="1"/>
    </xf>
    <xf numFmtId="1" fontId="7" fillId="2" borderId="0" xfId="0" applyNumberFormat="1" applyFont="1" applyFill="1" applyProtection="1">
      <protection hidden="1"/>
    </xf>
    <xf numFmtId="0" fontId="5" fillId="2" borderId="0" xfId="0" applyFont="1" applyFill="1" applyAlignment="1" applyProtection="1">
      <alignment horizontal="center"/>
      <protection hidden="1"/>
    </xf>
    <xf numFmtId="2" fontId="5" fillId="2" borderId="0" xfId="0" applyNumberFormat="1" applyFont="1" applyFill="1" applyProtection="1">
      <protection hidden="1"/>
    </xf>
    <xf numFmtId="1" fontId="5" fillId="2" borderId="0" xfId="0" applyNumberFormat="1" applyFont="1" applyFill="1" applyProtection="1">
      <protection hidden="1"/>
    </xf>
    <xf numFmtId="2" fontId="7" fillId="2" borderId="5" xfId="0" applyNumberFormat="1" applyFont="1" applyFill="1" applyBorder="1" applyProtection="1">
      <protection hidden="1"/>
    </xf>
    <xf numFmtId="0" fontId="5" fillId="5" borderId="0" xfId="0" applyFont="1" applyFill="1" applyProtection="1">
      <protection hidden="1"/>
    </xf>
    <xf numFmtId="1" fontId="7" fillId="5" borderId="0" xfId="0" applyNumberFormat="1" applyFont="1" applyFill="1" applyProtection="1">
      <protection hidden="1"/>
    </xf>
    <xf numFmtId="0" fontId="5" fillId="5" borderId="0" xfId="0" applyFont="1" applyFill="1" applyAlignment="1" applyProtection="1">
      <alignment horizontal="center"/>
      <protection hidden="1"/>
    </xf>
    <xf numFmtId="2" fontId="5" fillId="5" borderId="0" xfId="0" applyNumberFormat="1" applyFont="1" applyFill="1" applyProtection="1">
      <protection hidden="1"/>
    </xf>
    <xf numFmtId="1" fontId="5" fillId="5" borderId="0" xfId="0" applyNumberFormat="1" applyFont="1" applyFill="1" applyProtection="1">
      <protection hidden="1"/>
    </xf>
    <xf numFmtId="2" fontId="7" fillId="5" borderId="5" xfId="0" applyNumberFormat="1" applyFont="1" applyFill="1" applyBorder="1" applyProtection="1">
      <protection hidden="1"/>
    </xf>
    <xf numFmtId="0" fontId="6" fillId="7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0" fontId="0" fillId="7" borderId="0" xfId="0" applyFill="1" applyProtection="1">
      <protection hidden="1"/>
    </xf>
    <xf numFmtId="2" fontId="0" fillId="7" borderId="5" xfId="0" applyNumberFormat="1" applyFill="1" applyBorder="1" applyProtection="1">
      <protection hidden="1"/>
    </xf>
    <xf numFmtId="172" fontId="0" fillId="7" borderId="0" xfId="0" applyNumberFormat="1" applyFill="1" applyProtection="1">
      <protection hidden="1"/>
    </xf>
    <xf numFmtId="2" fontId="0" fillId="7" borderId="6" xfId="0" applyNumberFormat="1" applyFill="1" applyBorder="1" applyProtection="1">
      <protection hidden="1"/>
    </xf>
    <xf numFmtId="0" fontId="0" fillId="7" borderId="6" xfId="0" applyFill="1" applyBorder="1" applyProtection="1">
      <protection hidden="1"/>
    </xf>
    <xf numFmtId="0" fontId="0" fillId="7" borderId="5" xfId="0" applyFill="1" applyBorder="1" applyProtection="1">
      <protection hidden="1"/>
    </xf>
    <xf numFmtId="1" fontId="0" fillId="7" borderId="0" xfId="0" applyNumberFormat="1" applyFill="1" applyProtection="1">
      <protection hidden="1"/>
    </xf>
    <xf numFmtId="0" fontId="8" fillId="0" borderId="0" xfId="0" applyFont="1" applyProtection="1">
      <protection hidden="1"/>
    </xf>
    <xf numFmtId="0" fontId="0" fillId="0" borderId="6" xfId="0" applyBorder="1" applyProtection="1">
      <protection hidden="1"/>
    </xf>
    <xf numFmtId="1" fontId="4" fillId="3" borderId="1" xfId="0" applyNumberFormat="1" applyFont="1" applyFill="1" applyBorder="1" applyAlignment="1" applyProtection="1">
      <alignment textRotation="90"/>
      <protection hidden="1"/>
    </xf>
    <xf numFmtId="0" fontId="5" fillId="3" borderId="3" xfId="0" applyFont="1" applyFill="1" applyBorder="1" applyProtection="1"/>
    <xf numFmtId="0" fontId="5" fillId="2" borderId="8" xfId="0" applyFont="1" applyFill="1" applyBorder="1" applyAlignment="1" applyProtection="1">
      <protection locked="0"/>
    </xf>
    <xf numFmtId="0" fontId="5" fillId="5" borderId="8" xfId="0" applyFont="1" applyFill="1" applyBorder="1" applyAlignment="1" applyProtection="1">
      <protection locked="0"/>
    </xf>
    <xf numFmtId="173" fontId="0" fillId="0" borderId="0" xfId="0" applyNumberFormat="1"/>
    <xf numFmtId="2" fontId="7" fillId="8" borderId="0" xfId="0" applyNumberFormat="1" applyFont="1" applyFill="1" applyProtection="1">
      <protection hidden="1"/>
    </xf>
    <xf numFmtId="2" fontId="5" fillId="2" borderId="0" xfId="0" applyNumberFormat="1" applyFont="1" applyFill="1" applyAlignment="1" applyProtection="1">
      <alignment wrapText="1"/>
      <protection hidden="1"/>
    </xf>
    <xf numFmtId="2" fontId="5" fillId="5" borderId="0" xfId="0" applyNumberFormat="1" applyFont="1" applyFill="1" applyAlignment="1" applyProtection="1">
      <alignment wrapText="1"/>
      <protection hidden="1"/>
    </xf>
    <xf numFmtId="0" fontId="5" fillId="2" borderId="9" xfId="0" applyFont="1" applyFill="1" applyBorder="1" applyAlignment="1" applyProtection="1">
      <alignment horizontal="center"/>
      <protection hidden="1"/>
    </xf>
    <xf numFmtId="0" fontId="5" fillId="5" borderId="9" xfId="0" applyFont="1" applyFill="1" applyBorder="1" applyAlignment="1" applyProtection="1">
      <alignment horizontal="center"/>
      <protection hidden="1"/>
    </xf>
    <xf numFmtId="2" fontId="4" fillId="3" borderId="10" xfId="0" applyNumberFormat="1" applyFont="1" applyFill="1" applyBorder="1" applyAlignment="1" applyProtection="1">
      <alignment textRotation="90"/>
      <protection hidden="1"/>
    </xf>
    <xf numFmtId="0" fontId="4" fillId="3" borderId="11" xfId="0" applyFont="1" applyFill="1" applyBorder="1" applyAlignment="1" applyProtection="1">
      <alignment textRotation="90" wrapText="1"/>
      <protection hidden="1"/>
    </xf>
    <xf numFmtId="0" fontId="5" fillId="2" borderId="10" xfId="0" applyFont="1" applyFill="1" applyBorder="1" applyProtection="1">
      <protection hidden="1"/>
    </xf>
    <xf numFmtId="0" fontId="5" fillId="2" borderId="8" xfId="0" applyFont="1" applyFill="1" applyBorder="1" applyProtection="1">
      <protection hidden="1"/>
    </xf>
    <xf numFmtId="0" fontId="5" fillId="5" borderId="8" xfId="0" applyFont="1" applyFill="1" applyBorder="1" applyProtection="1">
      <protection hidden="1"/>
    </xf>
    <xf numFmtId="0" fontId="5" fillId="2" borderId="0" xfId="0" applyFont="1" applyFill="1" applyAlignment="1" applyProtection="1">
      <alignment wrapText="1"/>
      <protection hidden="1"/>
    </xf>
    <xf numFmtId="0" fontId="5" fillId="5" borderId="0" xfId="0" applyFont="1" applyFill="1" applyAlignment="1" applyProtection="1">
      <alignment wrapText="1"/>
      <protection hidden="1"/>
    </xf>
    <xf numFmtId="0" fontId="2" fillId="0" borderId="0" xfId="0" applyNumberFormat="1" applyFont="1" applyProtection="1">
      <protection locked="0"/>
    </xf>
    <xf numFmtId="1" fontId="5" fillId="2" borderId="0" xfId="0" applyNumberFormat="1" applyFont="1" applyFill="1" applyAlignment="1" applyProtection="1">
      <alignment wrapText="1"/>
      <protection hidden="1"/>
    </xf>
    <xf numFmtId="1" fontId="5" fillId="5" borderId="0" xfId="0" applyNumberFormat="1" applyFont="1" applyFill="1" applyAlignment="1" applyProtection="1">
      <alignment wrapText="1"/>
      <protection hidden="1"/>
    </xf>
    <xf numFmtId="2" fontId="5" fillId="2" borderId="0" xfId="2" applyFont="1" applyFill="1" applyAlignment="1" applyProtection="1">
      <alignment wrapText="1"/>
      <protection hidden="1"/>
    </xf>
    <xf numFmtId="174" fontId="0" fillId="0" borderId="0" xfId="0" applyNumberFormat="1"/>
    <xf numFmtId="1" fontId="0" fillId="0" borderId="0" xfId="0" applyNumberFormat="1"/>
    <xf numFmtId="2" fontId="5" fillId="5" borderId="0" xfId="2" applyFont="1" applyFill="1" applyAlignment="1" applyProtection="1">
      <alignment wrapText="1"/>
      <protection hidden="1"/>
    </xf>
    <xf numFmtId="2" fontId="5" fillId="2" borderId="0" xfId="1" applyFont="1" applyFill="1" applyAlignment="1" applyProtection="1">
      <alignment wrapText="1"/>
      <protection locked="0"/>
    </xf>
    <xf numFmtId="2" fontId="5" fillId="5" borderId="0" xfId="1" applyFont="1" applyFill="1" applyAlignment="1" applyProtection="1">
      <alignment wrapText="1"/>
      <protection locked="0"/>
    </xf>
    <xf numFmtId="2" fontId="7" fillId="4" borderId="5" xfId="2" applyFont="1" applyFill="1" applyBorder="1" applyAlignment="1">
      <protection hidden="1"/>
    </xf>
    <xf numFmtId="172" fontId="7" fillId="4" borderId="0" xfId="0" applyNumberFormat="1" applyFont="1" applyFill="1" applyProtection="1">
      <protection hidden="1"/>
    </xf>
    <xf numFmtId="2" fontId="7" fillId="4" borderId="6" xfId="2" applyFont="1" applyFill="1" applyBorder="1" applyAlignment="1">
      <protection hidden="1"/>
    </xf>
    <xf numFmtId="2" fontId="7" fillId="4" borderId="0" xfId="2" applyFont="1" applyFill="1" applyAlignment="1" applyProtection="1">
      <protection hidden="1"/>
    </xf>
    <xf numFmtId="0" fontId="7" fillId="4" borderId="0" xfId="0" applyFont="1" applyFill="1" applyAlignment="1" applyProtection="1">
      <alignment horizontal="right"/>
      <protection hidden="1"/>
    </xf>
    <xf numFmtId="0" fontId="7" fillId="0" borderId="0" xfId="0" applyFont="1" applyAlignment="1">
      <alignment horizontal="right"/>
    </xf>
    <xf numFmtId="0" fontId="7" fillId="0" borderId="13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13" xfId="0" applyFont="1" applyBorder="1" applyAlignment="1">
      <alignment horizontal="right"/>
    </xf>
    <xf numFmtId="2" fontId="7" fillId="4" borderId="0" xfId="0" applyNumberFormat="1" applyFont="1" applyFill="1" applyBorder="1" applyAlignment="1" applyProtection="1">
      <protection hidden="1"/>
    </xf>
    <xf numFmtId="2" fontId="5" fillId="4" borderId="12" xfId="0" applyNumberFormat="1" applyFont="1" applyFill="1" applyBorder="1" applyAlignment="1" applyProtection="1">
      <protection hidden="1"/>
    </xf>
    <xf numFmtId="0" fontId="5" fillId="4" borderId="12" xfId="0" applyFont="1" applyFill="1" applyBorder="1" applyAlignment="1" applyProtection="1">
      <protection hidden="1"/>
    </xf>
    <xf numFmtId="0" fontId="0" fillId="4" borderId="12" xfId="0" applyFill="1" applyBorder="1" applyAlignment="1" applyProtection="1">
      <protection hidden="1"/>
    </xf>
    <xf numFmtId="0" fontId="7" fillId="4" borderId="0" xfId="0" applyFont="1" applyFill="1" applyBorder="1" applyAlignment="1" applyProtection="1">
      <protection hidden="1"/>
    </xf>
    <xf numFmtId="0" fontId="0" fillId="0" borderId="12" xfId="0" applyBorder="1" applyAlignment="1" applyProtection="1">
      <protection hidden="1"/>
    </xf>
    <xf numFmtId="2" fontId="7" fillId="4" borderId="0" xfId="0" applyNumberFormat="1" applyFont="1" applyFill="1" applyAlignment="1" applyProtection="1">
      <protection hidden="1"/>
    </xf>
    <xf numFmtId="0" fontId="7" fillId="4" borderId="0" xfId="0" applyFont="1" applyFill="1" applyAlignment="1" applyProtection="1">
      <protection hidden="1"/>
    </xf>
    <xf numFmtId="2" fontId="5" fillId="4" borderId="4" xfId="2" applyFont="1" applyFill="1" applyBorder="1" applyAlignment="1">
      <alignment wrapText="1"/>
      <protection hidden="1"/>
    </xf>
    <xf numFmtId="2" fontId="5" fillId="0" borderId="10" xfId="2" applyFont="1" applyFill="1" applyBorder="1" applyAlignment="1">
      <alignment wrapText="1"/>
      <protection hidden="1"/>
    </xf>
    <xf numFmtId="2" fontId="5" fillId="4" borderId="0" xfId="2" applyFont="1" applyFill="1" applyBorder="1" applyAlignment="1">
      <alignment wrapText="1"/>
      <protection hidden="1"/>
    </xf>
    <xf numFmtId="2" fontId="5" fillId="0" borderId="8" xfId="2" applyFont="1" applyFill="1" applyBorder="1" applyAlignment="1">
      <alignment wrapText="1"/>
      <protection hidden="1"/>
    </xf>
    <xf numFmtId="2" fontId="5" fillId="4" borderId="8" xfId="2" applyFont="1" applyFill="1" applyBorder="1" applyAlignment="1">
      <alignment wrapText="1"/>
      <protection hidden="1"/>
    </xf>
    <xf numFmtId="0" fontId="7" fillId="4" borderId="0" xfId="0" applyFont="1" applyFill="1" applyBorder="1" applyAlignment="1" applyProtection="1">
      <alignment horizontal="right"/>
    </xf>
    <xf numFmtId="0" fontId="0" fillId="0" borderId="8" xfId="0" applyBorder="1" applyAlignment="1">
      <alignment wrapText="1"/>
    </xf>
    <xf numFmtId="0" fontId="7" fillId="4" borderId="4" xfId="0" applyFont="1" applyFill="1" applyBorder="1" applyAlignment="1" applyProtection="1">
      <alignment horizontal="right"/>
    </xf>
  </cellXfs>
  <cellStyles count="3">
    <cellStyle name="Normal" xfId="0" builtinId="0"/>
    <cellStyle name="RawTimeFormat" xfId="1"/>
    <cellStyle name="TimeFormat" xfId="2"/>
  </cellStyles>
  <dxfs count="3">
    <dxf>
      <fill>
        <patternFill>
          <bgColor indexed="4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6.xml"/><Relationship Id="rId3" Type="http://schemas.openxmlformats.org/officeDocument/2006/relationships/control" Target="../activeX/activeX1.xml"/><Relationship Id="rId7" Type="http://schemas.openxmlformats.org/officeDocument/2006/relationships/control" Target="../activeX/activeX5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4.xml"/><Relationship Id="rId5" Type="http://schemas.openxmlformats.org/officeDocument/2006/relationships/control" Target="../activeX/activeX3.xml"/><Relationship Id="rId10" Type="http://schemas.openxmlformats.org/officeDocument/2006/relationships/control" Target="../activeX/activeX8.xml"/><Relationship Id="rId4" Type="http://schemas.openxmlformats.org/officeDocument/2006/relationships/control" Target="../activeX/activeX2.xml"/><Relationship Id="rId9" Type="http://schemas.openxmlformats.org/officeDocument/2006/relationships/control" Target="../activeX/activeX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9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O76"/>
  <sheetViews>
    <sheetView topLeftCell="A2" workbookViewId="0">
      <selection activeCell="A3" sqref="A3"/>
    </sheetView>
  </sheetViews>
  <sheetFormatPr defaultRowHeight="12.75"/>
  <cols>
    <col min="1" max="1" width="19.42578125" customWidth="1"/>
    <col min="3" max="3" width="11.28515625" customWidth="1"/>
    <col min="4" max="4" width="9.85546875" bestFit="1" customWidth="1"/>
    <col min="6" max="6" width="11.42578125" bestFit="1" customWidth="1"/>
    <col min="8" max="8" width="10.85546875" bestFit="1" customWidth="1"/>
    <col min="10" max="10" width="10.7109375" bestFit="1" customWidth="1"/>
    <col min="12" max="12" width="12.140625" bestFit="1" customWidth="1"/>
  </cols>
  <sheetData>
    <row r="1" spans="1:15" ht="15.75" hidden="1" customHeight="1">
      <c r="A1" t="s">
        <v>173</v>
      </c>
      <c r="B1" t="s">
        <v>174</v>
      </c>
      <c r="C1" s="32" t="s">
        <v>218</v>
      </c>
      <c r="D1" t="s">
        <v>175</v>
      </c>
      <c r="E1" s="33">
        <v>0</v>
      </c>
      <c r="F1" t="s">
        <v>176</v>
      </c>
      <c r="G1" s="33">
        <v>20</v>
      </c>
      <c r="H1" t="s">
        <v>182</v>
      </c>
      <c r="I1" s="3"/>
      <c r="J1" t="s">
        <v>200</v>
      </c>
      <c r="K1" s="3">
        <v>0</v>
      </c>
      <c r="L1" t="s">
        <v>201</v>
      </c>
      <c r="M1" s="3">
        <v>2</v>
      </c>
      <c r="N1" t="s">
        <v>202</v>
      </c>
      <c r="O1" s="108" t="s">
        <v>203</v>
      </c>
    </row>
    <row r="2" spans="1:15" s="24" customFormat="1">
      <c r="A2" s="27" t="s">
        <v>187</v>
      </c>
    </row>
    <row r="3" spans="1:15" s="24" customFormat="1"/>
    <row r="4" spans="1:15" s="24" customFormat="1">
      <c r="A4" s="25" t="s">
        <v>217</v>
      </c>
    </row>
    <row r="5" spans="1:15" s="24" customFormat="1"/>
    <row r="6" spans="1:15" s="24" customFormat="1">
      <c r="A6" s="24" t="s">
        <v>164</v>
      </c>
    </row>
    <row r="7" spans="1:15" s="24" customFormat="1"/>
    <row r="8" spans="1:15" s="24" customFormat="1">
      <c r="A8" s="24" t="s">
        <v>209</v>
      </c>
    </row>
    <row r="9" spans="1:15" s="24" customFormat="1">
      <c r="A9" s="24" t="s">
        <v>210</v>
      </c>
    </row>
    <row r="10" spans="1:15" s="24" customFormat="1"/>
    <row r="11" spans="1:15" s="24" customFormat="1">
      <c r="A11" s="24" t="s">
        <v>139</v>
      </c>
    </row>
    <row r="12" spans="1:15" s="24" customFormat="1">
      <c r="A12" s="24" t="s">
        <v>197</v>
      </c>
    </row>
    <row r="13" spans="1:15" s="24" customFormat="1"/>
    <row r="14" spans="1:15" s="24" customFormat="1">
      <c r="A14" s="24" t="s">
        <v>213</v>
      </c>
    </row>
    <row r="15" spans="1:15" s="24" customFormat="1">
      <c r="A15" s="24" t="s">
        <v>211</v>
      </c>
    </row>
    <row r="16" spans="1:15" s="24" customFormat="1"/>
    <row r="17" spans="1:1" s="24" customFormat="1">
      <c r="A17" s="24" t="s">
        <v>188</v>
      </c>
    </row>
    <row r="18" spans="1:1" s="24" customFormat="1"/>
    <row r="19" spans="1:1" s="24" customFormat="1">
      <c r="A19" s="24" t="s">
        <v>189</v>
      </c>
    </row>
    <row r="20" spans="1:1" s="24" customFormat="1"/>
    <row r="21" spans="1:1" s="24" customFormat="1">
      <c r="A21" s="24" t="s">
        <v>196</v>
      </c>
    </row>
    <row r="22" spans="1:1" s="24" customFormat="1"/>
    <row r="23" spans="1:1" s="24" customFormat="1"/>
    <row r="24" spans="1:1" s="24" customFormat="1"/>
    <row r="25" spans="1:1" s="24" customFormat="1">
      <c r="A25" s="24" t="s">
        <v>190</v>
      </c>
    </row>
    <row r="26" spans="1:1" s="24" customFormat="1">
      <c r="A26" s="26" t="s">
        <v>216</v>
      </c>
    </row>
    <row r="27" spans="1:1" s="24" customFormat="1">
      <c r="A27" s="26" t="s">
        <v>215</v>
      </c>
    </row>
    <row r="28" spans="1:1" s="24" customFormat="1">
      <c r="A28" s="26" t="s">
        <v>214</v>
      </c>
    </row>
    <row r="29" spans="1:1" s="24" customFormat="1">
      <c r="A29" s="26" t="s">
        <v>212</v>
      </c>
    </row>
    <row r="30" spans="1:1" s="24" customFormat="1">
      <c r="A30" s="26" t="s">
        <v>208</v>
      </c>
    </row>
    <row r="31" spans="1:1" s="24" customFormat="1">
      <c r="A31" s="26" t="s">
        <v>207</v>
      </c>
    </row>
    <row r="32" spans="1:1" s="24" customFormat="1">
      <c r="A32" s="26" t="s">
        <v>206</v>
      </c>
    </row>
    <row r="33" spans="1:2" s="24" customFormat="1">
      <c r="A33" s="26" t="s">
        <v>205</v>
      </c>
    </row>
    <row r="34" spans="1:2" s="24" customFormat="1">
      <c r="A34" s="26" t="s">
        <v>199</v>
      </c>
    </row>
    <row r="35" spans="1:2" s="24" customFormat="1">
      <c r="A35" s="26" t="s">
        <v>198</v>
      </c>
    </row>
    <row r="36" spans="1:2" s="24" customFormat="1">
      <c r="A36" s="26" t="s">
        <v>195</v>
      </c>
    </row>
    <row r="37" spans="1:2" s="24" customFormat="1">
      <c r="A37" s="26" t="s">
        <v>194</v>
      </c>
    </row>
    <row r="38" spans="1:2" s="24" customFormat="1">
      <c r="A38" s="26" t="s">
        <v>193</v>
      </c>
    </row>
    <row r="39" spans="1:2" s="24" customFormat="1">
      <c r="A39" s="26" t="s">
        <v>191</v>
      </c>
    </row>
    <row r="40" spans="1:2" s="24" customFormat="1">
      <c r="A40" s="26" t="s">
        <v>192</v>
      </c>
    </row>
    <row r="41" spans="1:2" s="24" customFormat="1">
      <c r="A41" s="26" t="s">
        <v>186</v>
      </c>
    </row>
    <row r="42" spans="1:2" s="24" customFormat="1">
      <c r="B42" s="26" t="s">
        <v>184</v>
      </c>
    </row>
    <row r="43" spans="1:2" s="24" customFormat="1">
      <c r="A43" s="26" t="s">
        <v>183</v>
      </c>
    </row>
    <row r="44" spans="1:2" s="24" customFormat="1">
      <c r="A44" s="26" t="s">
        <v>185</v>
      </c>
    </row>
    <row r="45" spans="1:2" s="24" customFormat="1">
      <c r="A45" s="26" t="s">
        <v>178</v>
      </c>
    </row>
    <row r="46" spans="1:2" s="24" customFormat="1">
      <c r="A46" s="26" t="s">
        <v>177</v>
      </c>
    </row>
    <row r="47" spans="1:2" s="24" customFormat="1">
      <c r="A47" s="26" t="s">
        <v>172</v>
      </c>
    </row>
    <row r="48" spans="1:2" s="24" customFormat="1">
      <c r="A48" s="26" t="s">
        <v>171</v>
      </c>
    </row>
    <row r="49" spans="1:1" s="24" customFormat="1">
      <c r="A49" s="26" t="s">
        <v>170</v>
      </c>
    </row>
    <row r="50" spans="1:1" s="24" customFormat="1">
      <c r="A50" s="26" t="s">
        <v>169</v>
      </c>
    </row>
    <row r="51" spans="1:1" s="24" customFormat="1">
      <c r="A51" s="26" t="s">
        <v>166</v>
      </c>
    </row>
    <row r="52" spans="1:1" s="24" customFormat="1">
      <c r="A52" s="26" t="s">
        <v>168</v>
      </c>
    </row>
    <row r="53" spans="1:1" s="24" customFormat="1">
      <c r="A53" s="26" t="s">
        <v>167</v>
      </c>
    </row>
    <row r="54" spans="1:1" s="24" customFormat="1">
      <c r="A54" s="26" t="s">
        <v>165</v>
      </c>
    </row>
    <row r="55" spans="1:1" s="24" customFormat="1">
      <c r="A55" s="26" t="s">
        <v>162</v>
      </c>
    </row>
    <row r="56" spans="1:1" s="24" customFormat="1">
      <c r="A56" s="26" t="s">
        <v>163</v>
      </c>
    </row>
    <row r="57" spans="1:1" s="24" customFormat="1">
      <c r="A57" s="26" t="s">
        <v>161</v>
      </c>
    </row>
    <row r="58" spans="1:1" s="24" customFormat="1">
      <c r="A58" s="26" t="s">
        <v>105</v>
      </c>
    </row>
    <row r="59" spans="1:1" s="24" customFormat="1"/>
    <row r="60" spans="1:1" s="24" customFormat="1"/>
    <row r="61" spans="1:1" s="24" customFormat="1"/>
    <row r="76" spans="1:1">
      <c r="A76" s="24"/>
    </row>
  </sheetData>
  <sheetProtection password="BBB3" sheet="1" objects="1" scenarios="1"/>
  <dataConsolidate/>
  <phoneticPr fontId="11" type="noConversion"/>
  <pageMargins left="0.75" right="0.75" top="1" bottom="1" header="0.5" footer="0.5"/>
  <pageSetup paperSize="9" orientation="portrait" horizontalDpi="0" verticalDpi="0" r:id="rId1"/>
  <headerFooter alignWithMargins="0"/>
  <legacyDrawing r:id="rId2"/>
  <controls>
    <control shapeId="2058" r:id="rId3" name="TandCs"/>
    <control shapeId="2057" r:id="rId4" name="Clear_Data_Button"/>
    <control shapeId="2055" r:id="rId5" name="Publish_Results"/>
    <control shapeId="2054" r:id="rId6" name="Edit_Race_Details"/>
    <control shapeId="2053" r:id="rId7" name="Export_Timer_File"/>
    <control shapeId="2052" r:id="rId8" name="Serial_Export"/>
    <control shapeId="2051" r:id="rId9" name="Serial_Import"/>
    <control shapeId="2050" r:id="rId10" name="Import_Timer_File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D107"/>
  <sheetViews>
    <sheetView tabSelected="1" workbookViewId="0">
      <pane xSplit="6" ySplit="4" topLeftCell="G5" activePane="bottomRight" state="frozen"/>
      <selection pane="topRight"/>
      <selection pane="bottomLeft"/>
      <selection pane="bottomRight" activeCell="A5" sqref="A5"/>
    </sheetView>
  </sheetViews>
  <sheetFormatPr defaultRowHeight="12.75"/>
  <cols>
    <col min="1" max="1" width="5.5703125" style="43" bestFit="1" customWidth="1"/>
    <col min="2" max="2" width="18.28515625" style="43" customWidth="1"/>
    <col min="3" max="3" width="3.28515625" style="89" customWidth="1"/>
    <col min="4" max="4" width="7.5703125" style="43" bestFit="1" customWidth="1"/>
    <col min="5" max="5" width="3.5703125" style="43" customWidth="1"/>
    <col min="6" max="6" width="5.140625" style="46" bestFit="1" customWidth="1"/>
    <col min="7" max="7" width="8.5703125" style="47" bestFit="1" customWidth="1"/>
    <col min="8" max="8" width="3.5703125" style="46" bestFit="1" customWidth="1"/>
    <col min="9" max="9" width="7.140625" style="48" bestFit="1" customWidth="1"/>
    <col min="10" max="10" width="5.42578125" style="46" bestFit="1" customWidth="1"/>
    <col min="11" max="11" width="6.5703125" style="46" hidden="1" customWidth="1"/>
    <col min="12" max="12" width="8" style="48" customWidth="1"/>
    <col min="13" max="13" width="5.7109375" style="46" bestFit="1" customWidth="1"/>
    <col min="14" max="14" width="6.5703125" style="49" bestFit="1" customWidth="1"/>
    <col min="15" max="15" width="3.5703125" style="46" bestFit="1" customWidth="1"/>
    <col min="16" max="16" width="6.5703125" style="46" bestFit="1" customWidth="1"/>
    <col min="17" max="17" width="5.42578125" style="46" bestFit="1" customWidth="1"/>
    <col min="18" max="18" width="6.5703125" style="46" hidden="1" customWidth="1"/>
    <col min="19" max="19" width="6.5703125" style="46" bestFit="1" customWidth="1"/>
    <col min="20" max="20" width="5.7109375" style="46" bestFit="1" customWidth="1"/>
    <col min="21" max="21" width="6.5703125" style="90" bestFit="1" customWidth="1"/>
    <col min="22" max="22" width="4.140625" style="53" customWidth="1"/>
    <col min="23" max="23" width="6.5703125" style="48" bestFit="1" customWidth="1"/>
    <col min="24" max="24" width="5.42578125" style="46" bestFit="1" customWidth="1"/>
    <col min="25" max="25" width="6.5703125" style="46" hidden="1" customWidth="1"/>
    <col min="26" max="26" width="7.5703125" style="46" customWidth="1"/>
    <col min="27" max="27" width="5.7109375" style="46" bestFit="1" customWidth="1"/>
    <col min="28" max="28" width="6.5703125" style="49" bestFit="1" customWidth="1"/>
    <col min="29" max="29" width="4.28515625" style="53" customWidth="1"/>
    <col min="30" max="30" width="6.5703125" style="46" bestFit="1" customWidth="1"/>
    <col min="31" max="31" width="5.42578125" style="46" bestFit="1" customWidth="1"/>
    <col min="32" max="32" width="0" style="46" hidden="1" customWidth="1"/>
    <col min="33" max="33" width="7.28515625" style="46" customWidth="1"/>
    <col min="34" max="34" width="5.7109375" style="46" bestFit="1" customWidth="1"/>
    <col min="35" max="35" width="6.5703125" style="49" bestFit="1" customWidth="1"/>
    <col min="36" max="36" width="4" style="46" bestFit="1" customWidth="1"/>
    <col min="37" max="37" width="6.5703125" style="46" bestFit="1" customWidth="1"/>
    <col min="38" max="38" width="5.85546875" style="46" bestFit="1" customWidth="1"/>
    <col min="39" max="39" width="6.5703125" style="46" hidden="1" customWidth="1"/>
    <col min="40" max="40" width="6.5703125" style="46" bestFit="1" customWidth="1"/>
    <col min="41" max="41" width="5.7109375" style="46" bestFit="1" customWidth="1"/>
    <col min="42" max="42" width="6.5703125" style="49" bestFit="1" customWidth="1"/>
    <col min="43" max="43" width="4" style="46" bestFit="1" customWidth="1"/>
    <col min="44" max="44" width="6.5703125" style="46" bestFit="1" customWidth="1"/>
    <col min="45" max="45" width="5.42578125" style="46" bestFit="1" customWidth="1"/>
    <col min="46" max="46" width="6.5703125" style="46" hidden="1" customWidth="1"/>
    <col min="47" max="47" width="6.5703125" style="46" bestFit="1" customWidth="1"/>
    <col min="48" max="48" width="5.7109375" style="46" bestFit="1" customWidth="1"/>
    <col min="49" max="49" width="6.5703125" style="49" bestFit="1" customWidth="1"/>
    <col min="50" max="50" width="4" style="46" bestFit="1" customWidth="1"/>
    <col min="51" max="51" width="6.5703125" style="46" bestFit="1" customWidth="1"/>
    <col min="52" max="52" width="5.5703125" style="46" bestFit="1" customWidth="1"/>
    <col min="53" max="53" width="6.5703125" style="46" hidden="1" customWidth="1"/>
    <col min="54" max="54" width="6.5703125" style="46" bestFit="1" customWidth="1"/>
    <col min="55" max="55" width="5.7109375" style="46" bestFit="1" customWidth="1"/>
    <col min="56" max="56" width="6.5703125" style="49" bestFit="1" customWidth="1"/>
    <col min="57" max="57" width="4" style="46" bestFit="1" customWidth="1"/>
    <col min="58" max="58" width="6.5703125" style="46" bestFit="1" customWidth="1"/>
    <col min="59" max="59" width="5.5703125" style="46" bestFit="1" customWidth="1"/>
    <col min="60" max="60" width="6.5703125" style="46" hidden="1" customWidth="1"/>
    <col min="61" max="61" width="6.5703125" style="46" customWidth="1"/>
    <col min="62" max="62" width="5.7109375" style="46" bestFit="1" customWidth="1"/>
    <col min="63" max="63" width="6.5703125" style="49" bestFit="1" customWidth="1"/>
    <col min="64" max="64" width="4" style="46" bestFit="1" customWidth="1"/>
    <col min="65" max="65" width="6.5703125" style="46" bestFit="1" customWidth="1"/>
    <col min="66" max="66" width="5.7109375" style="46" bestFit="1" customWidth="1"/>
    <col min="67" max="67" width="6.5703125" style="46" hidden="1" customWidth="1"/>
    <col min="68" max="68" width="6.5703125" style="46" bestFit="1" customWidth="1"/>
    <col min="69" max="69" width="5.7109375" style="46" bestFit="1" customWidth="1"/>
    <col min="70" max="70" width="6.5703125" style="49" bestFit="1" customWidth="1"/>
    <col min="71" max="71" width="4" style="46" bestFit="1" customWidth="1"/>
    <col min="72" max="72" width="6.5703125" style="46" bestFit="1" customWidth="1"/>
    <col min="73" max="73" width="5.5703125" style="46" bestFit="1" customWidth="1"/>
    <col min="74" max="74" width="8.140625" style="46" hidden="1" customWidth="1"/>
    <col min="75" max="75" width="6.5703125" style="46" bestFit="1" customWidth="1"/>
    <col min="76" max="76" width="5.7109375" style="46" bestFit="1" customWidth="1"/>
    <col min="77" max="77" width="6.5703125" style="49" bestFit="1" customWidth="1"/>
    <col min="78" max="78" width="4" style="46" bestFit="1" customWidth="1"/>
    <col min="79" max="79" width="6.5703125" style="46" bestFit="1" customWidth="1"/>
    <col min="80" max="80" width="5.5703125" style="46" bestFit="1" customWidth="1"/>
    <col min="81" max="81" width="8.140625" style="46" hidden="1" customWidth="1"/>
    <col min="82" max="82" width="7.42578125" style="46" bestFit="1" customWidth="1"/>
    <col min="83" max="83" width="5.7109375" style="46" bestFit="1" customWidth="1"/>
    <col min="84" max="84" width="6.5703125" style="49" bestFit="1" customWidth="1"/>
    <col min="85" max="85" width="4" style="46" bestFit="1" customWidth="1"/>
    <col min="86" max="86" width="6.5703125" style="46" bestFit="1" customWidth="1"/>
    <col min="87" max="87" width="5.42578125" style="46" bestFit="1" customWidth="1"/>
    <col min="88" max="88" width="8.140625" style="46" hidden="1" customWidth="1"/>
    <col min="89" max="89" width="7.85546875" style="46" customWidth="1"/>
    <col min="90" max="90" width="5.7109375" style="46" bestFit="1" customWidth="1"/>
    <col min="91" max="91" width="6.5703125" style="49" bestFit="1" customWidth="1"/>
    <col min="92" max="92" width="4" style="46" bestFit="1" customWidth="1"/>
    <col min="93" max="93" width="6.5703125" style="46" bestFit="1" customWidth="1"/>
    <col min="94" max="94" width="5.7109375" style="46" bestFit="1" customWidth="1"/>
    <col min="95" max="95" width="8.140625" style="46" hidden="1" customWidth="1"/>
    <col min="96" max="96" width="7.5703125" style="46" bestFit="1" customWidth="1"/>
    <col min="97" max="97" width="5.7109375" style="46" bestFit="1" customWidth="1"/>
    <col min="98" max="98" width="6.5703125" style="49" bestFit="1" customWidth="1"/>
    <col min="99" max="99" width="4" style="46" bestFit="1" customWidth="1"/>
    <col min="100" max="100" width="6.5703125" style="46" bestFit="1" customWidth="1"/>
    <col min="101" max="101" width="5.42578125" style="46" bestFit="1" customWidth="1"/>
    <col min="102" max="102" width="8.140625" style="46" hidden="1" customWidth="1"/>
    <col min="103" max="103" width="7.5703125" style="46" customWidth="1"/>
    <col min="104" max="104" width="5.7109375" style="46" bestFit="1" customWidth="1"/>
    <col min="105" max="105" width="6.5703125" style="49" bestFit="1" customWidth="1"/>
    <col min="106" max="106" width="4" style="46" bestFit="1" customWidth="1"/>
    <col min="107" max="107" width="6.5703125" style="46" bestFit="1" customWidth="1"/>
    <col min="108" max="108" width="5.7109375" style="46" customWidth="1"/>
    <col min="109" max="109" width="6.5703125" style="46" hidden="1" customWidth="1"/>
    <col min="110" max="110" width="7.5703125" style="46" bestFit="1" customWidth="1"/>
    <col min="111" max="111" width="5.7109375" style="46" bestFit="1" customWidth="1"/>
    <col min="112" max="112" width="6.5703125" style="49" bestFit="1" customWidth="1"/>
    <col min="113" max="113" width="4" style="46" bestFit="1" customWidth="1"/>
    <col min="114" max="114" width="6.5703125" style="46" bestFit="1" customWidth="1"/>
    <col min="115" max="115" width="5.42578125" style="46" bestFit="1" customWidth="1"/>
    <col min="116" max="116" width="8.140625" style="46" hidden="1" customWidth="1"/>
    <col min="117" max="117" width="7.5703125" style="46" bestFit="1" customWidth="1"/>
    <col min="118" max="118" width="5.7109375" style="46" bestFit="1" customWidth="1"/>
    <col min="119" max="119" width="6.5703125" style="49" bestFit="1" customWidth="1"/>
    <col min="120" max="120" width="4" style="46" bestFit="1" customWidth="1"/>
    <col min="121" max="121" width="6.5703125" style="46" bestFit="1" customWidth="1"/>
    <col min="122" max="122" width="5.5703125" style="46" bestFit="1" customWidth="1"/>
    <col min="123" max="123" width="8.140625" style="46" hidden="1" customWidth="1"/>
    <col min="124" max="124" width="7.5703125" style="46" bestFit="1" customWidth="1"/>
    <col min="125" max="125" width="5.7109375" style="46" bestFit="1" customWidth="1"/>
    <col min="126" max="126" width="6.5703125" style="49" bestFit="1" customWidth="1"/>
    <col min="127" max="127" width="4" style="46" bestFit="1" customWidth="1"/>
    <col min="128" max="128" width="6.5703125" style="46" bestFit="1" customWidth="1"/>
    <col min="129" max="129" width="5.42578125" style="46" bestFit="1" customWidth="1"/>
    <col min="130" max="130" width="8.140625" style="46" hidden="1" customWidth="1"/>
    <col min="131" max="131" width="7.5703125" style="46" bestFit="1" customWidth="1"/>
    <col min="132" max="132" width="5.7109375" style="46" bestFit="1" customWidth="1"/>
    <col min="133" max="133" width="6.5703125" style="49" bestFit="1" customWidth="1"/>
    <col min="134" max="134" width="4" style="46" bestFit="1" customWidth="1"/>
    <col min="135" max="135" width="6.5703125" style="46" bestFit="1" customWidth="1"/>
    <col min="136" max="136" width="5.7109375" style="46" bestFit="1" customWidth="1"/>
    <col min="137" max="137" width="8.140625" style="46" hidden="1" customWidth="1"/>
    <col min="138" max="138" width="7.5703125" style="46" bestFit="1" customWidth="1"/>
    <col min="139" max="139" width="5.7109375" style="46" bestFit="1" customWidth="1"/>
    <col min="140" max="140" width="6.5703125" style="49" bestFit="1" customWidth="1"/>
    <col min="141" max="141" width="3.5703125" style="46" bestFit="1" customWidth="1"/>
    <col min="142" max="142" width="6.5703125" style="46" bestFit="1" customWidth="1"/>
    <col min="143" max="143" width="5.5703125" style="46" bestFit="1" customWidth="1"/>
    <col min="144" max="144" width="8.140625" style="46" hidden="1" customWidth="1"/>
    <col min="145" max="145" width="7.5703125" style="46" bestFit="1" customWidth="1"/>
    <col min="146" max="146" width="5.7109375" style="46" bestFit="1" customWidth="1"/>
    <col min="147" max="147" width="12.5703125" style="46" hidden="1" customWidth="1"/>
    <col min="148" max="167" width="6.5703125" style="46" hidden="1" customWidth="1"/>
    <col min="168" max="168" width="11.85546875" style="46" hidden="1" customWidth="1"/>
    <col min="169" max="188" width="5.7109375" style="46" hidden="1" customWidth="1"/>
    <col min="189" max="189" width="5.42578125" style="46" hidden="1" customWidth="1"/>
    <col min="190" max="192" width="5.7109375" style="46" hidden="1" customWidth="1"/>
    <col min="193" max="209" width="6.5703125" style="46" hidden="1" customWidth="1"/>
    <col min="210" max="210" width="9.140625" style="52"/>
    <col min="211" max="211" width="5.42578125" style="53" bestFit="1" customWidth="1"/>
    <col min="212" max="212" width="7.140625" style="46" bestFit="1" customWidth="1"/>
    <col min="213" max="16384" width="9.140625" style="46"/>
  </cols>
  <sheetData>
    <row r="1" spans="1:212" hidden="1">
      <c r="B1" s="43">
        <f ca="1">4+99-COUNTIF(B5:B103,"")</f>
        <v>12</v>
      </c>
      <c r="C1" s="44"/>
      <c r="D1" s="45">
        <f ca="1">MIN(INDIRECT(EQ1,TRUE))</f>
        <v>37.47</v>
      </c>
      <c r="F1" s="46">
        <f>IF($C$2&lt;4,"",IF(AND($C$2&gt;=4,$C$2&lt;15),1,2))</f>
        <v>1</v>
      </c>
      <c r="G1">
        <f>MIN(G5:G103)</f>
        <v>42.26</v>
      </c>
      <c r="J1" s="46" t="str">
        <f ca="1">ADDRESS(B1,COLUMN()+1,4,1)</f>
        <v>K12</v>
      </c>
      <c r="M1" s="46" t="str">
        <f ca="1">ADDRESS(B1,COLUMN()-1,4,1)</f>
        <v>L12</v>
      </c>
      <c r="N1" s="49">
        <f ca="1">MIN(N5:N103)</f>
        <v>41.53</v>
      </c>
      <c r="Q1" s="46" t="str">
        <f ca="1">ADDRESS(B1,COLUMN()+1,4,1)</f>
        <v>R12</v>
      </c>
      <c r="T1" s="46" t="str">
        <f ca="1">ADDRESS(B1,COLUMN()-1,4,1)</f>
        <v>S12</v>
      </c>
      <c r="U1" s="49">
        <f ca="1">MIN(U5:U103)</f>
        <v>43.24</v>
      </c>
      <c r="X1" s="46" t="str">
        <f ca="1">ADDRESS(B1,COLUMN()+1,4,1)</f>
        <v>Y12</v>
      </c>
      <c r="Z1" s="50"/>
      <c r="AA1" s="46" t="str">
        <f ca="1">ADDRESS(B1,COLUMN()-1,4,1)</f>
        <v>Z12</v>
      </c>
      <c r="AB1" s="49">
        <f ca="1">MIN(AB5:AB103)</f>
        <v>39.700000000000003</v>
      </c>
      <c r="AD1" s="48"/>
      <c r="AE1" s="46" t="str">
        <f ca="1">ADDRESS(B1,COLUMN()+1,4,1)</f>
        <v>AF12</v>
      </c>
      <c r="AG1" s="50"/>
      <c r="AH1" s="46" t="str">
        <f ca="1">ADDRESS(B1,COLUMN()-1,4,1)</f>
        <v>AG12</v>
      </c>
      <c r="AI1" s="49">
        <f ca="1">MIN(AI5:AI103)</f>
        <v>42.67</v>
      </c>
      <c r="AK1" s="48"/>
      <c r="AL1" s="46" t="str">
        <f ca="1">ADDRESS(B1,COLUMN()+1,4,1)</f>
        <v>AM12</v>
      </c>
      <c r="AN1" s="50"/>
      <c r="AO1" s="46" t="str">
        <f ca="1">ADDRESS(B1,COLUMN()-1,4,1)</f>
        <v>AN12</v>
      </c>
      <c r="AP1" s="49">
        <f ca="1">MIN(AP5:AP103)</f>
        <v>43.02</v>
      </c>
      <c r="AR1" s="48"/>
      <c r="AS1" s="46" t="str">
        <f ca="1">ADDRESS(B1,COLUMN()+1,4,1)</f>
        <v>AT12</v>
      </c>
      <c r="AU1" s="50"/>
      <c r="AV1" s="46" t="str">
        <f ca="1">ADDRESS(B1,COLUMN()-1,4,1)</f>
        <v>AU12</v>
      </c>
      <c r="AW1" s="49">
        <f ca="1">MIN(AW5:AW103)</f>
        <v>39.43</v>
      </c>
      <c r="AY1" s="48"/>
      <c r="AZ1" s="46" t="str">
        <f ca="1">ADDRESS(B1,COLUMN()+1,4,1)</f>
        <v>BA12</v>
      </c>
      <c r="BB1" s="50"/>
      <c r="BC1" s="46" t="str">
        <f ca="1">ADDRESS(B1,COLUMN()-1,4,1)</f>
        <v>BB12</v>
      </c>
      <c r="BD1" s="49">
        <f ca="1">MIN(BD5:BD103)</f>
        <v>41.08</v>
      </c>
      <c r="BF1" s="48"/>
      <c r="BG1" s="46" t="str">
        <f ca="1">ADDRESS(B1,COLUMN()+1,4,1)</f>
        <v>BH12</v>
      </c>
      <c r="BI1" s="50"/>
      <c r="BJ1" s="46" t="str">
        <f ca="1">ADDRESS(B1,COLUMN()-1,4,1)</f>
        <v>BI12</v>
      </c>
      <c r="BK1" s="49">
        <f ca="1">MIN(BK5:BK103)</f>
        <v>41.13</v>
      </c>
      <c r="BM1" s="48"/>
      <c r="BN1" s="46" t="str">
        <f ca="1">ADDRESS(B1,COLUMN()+1,4,1)</f>
        <v>BO12</v>
      </c>
      <c r="BP1" s="50"/>
      <c r="BQ1" s="46" t="str">
        <f ca="1">ADDRESS(B1,COLUMN()-1,4,1)</f>
        <v>BP12</v>
      </c>
      <c r="BR1" s="49">
        <f ca="1">MIN(BR5:BR103)</f>
        <v>37.47</v>
      </c>
      <c r="BT1" s="48"/>
      <c r="BU1" s="46" t="str">
        <f ca="1">ADDRESS(B1,COLUMN()+1,4,1)</f>
        <v>BV12</v>
      </c>
      <c r="BW1" s="50"/>
      <c r="BX1" s="46" t="str">
        <f ca="1">ADDRESS(B1,COLUMN()-1,4,1)</f>
        <v>BW12</v>
      </c>
      <c r="BY1" s="49">
        <f ca="1">MIN(BY5:BY103)</f>
        <v>40.57</v>
      </c>
      <c r="CA1" s="48"/>
      <c r="CB1" s="46" t="str">
        <f ca="1">ADDRESS(B1,COLUMN()+1,4,1)</f>
        <v>CC12</v>
      </c>
      <c r="CD1" s="50"/>
      <c r="CE1" s="46" t="str">
        <f ca="1">ADDRESS(B1,COLUMN()-1,4,1)</f>
        <v>CD12</v>
      </c>
      <c r="CF1" s="49">
        <f ca="1">MIN(CF5:CF103)</f>
        <v>50</v>
      </c>
      <c r="CH1" s="48"/>
      <c r="CI1" s="46" t="str">
        <f ca="1">ADDRESS(B1,COLUMN()+1,4,1)</f>
        <v>CJ12</v>
      </c>
      <c r="CK1" s="50"/>
      <c r="CL1" s="46" t="str">
        <f ca="1">ADDRESS(B1,COLUMN()-1,4,1)</f>
        <v>CK12</v>
      </c>
      <c r="CM1" s="49">
        <f ca="1">MIN(CM5:CM103)</f>
        <v>0</v>
      </c>
      <c r="CO1" s="48"/>
      <c r="CP1" s="46" t="str">
        <f ca="1">ADDRESS(B1,COLUMN()+1,4,1)</f>
        <v>CQ12</v>
      </c>
      <c r="CR1" s="50"/>
      <c r="CS1" s="46" t="str">
        <f ca="1">ADDRESS(B1,COLUMN()-1,4,1)</f>
        <v>CR12</v>
      </c>
      <c r="CT1" s="49">
        <f ca="1">MIN(CT5:CT103)</f>
        <v>0</v>
      </c>
      <c r="CV1" s="48"/>
      <c r="CW1" s="46" t="str">
        <f ca="1">ADDRESS(B1,COLUMN()+1,4,1)</f>
        <v>CX12</v>
      </c>
      <c r="CY1" s="50"/>
      <c r="CZ1" s="46" t="str">
        <f ca="1">ADDRESS(B1,COLUMN()-1,4,1)</f>
        <v>CY12</v>
      </c>
      <c r="DA1" s="49">
        <f ca="1">MIN(DA5:DA103)</f>
        <v>0</v>
      </c>
      <c r="DC1" s="48"/>
      <c r="DD1" s="46" t="str">
        <f ca="1">ADDRESS(B1,COLUMN()+1,4,1)</f>
        <v>DE12</v>
      </c>
      <c r="DF1" s="50"/>
      <c r="DG1" s="46" t="str">
        <f ca="1">ADDRESS(B1,COLUMN()-1,4,1)</f>
        <v>DF12</v>
      </c>
      <c r="DH1" s="49">
        <f ca="1">MIN(DH5:DH103)</f>
        <v>0</v>
      </c>
      <c r="DJ1" s="48"/>
      <c r="DK1" s="46" t="str">
        <f ca="1">ADDRESS(B1,COLUMN()+1,4,1)</f>
        <v>DL12</v>
      </c>
      <c r="DM1" s="50"/>
      <c r="DN1" s="46" t="str">
        <f ca="1">ADDRESS(B1,COLUMN()-1,4,1)</f>
        <v>DM12</v>
      </c>
      <c r="DO1" s="49">
        <f ca="1">MIN(DO5:DO103)</f>
        <v>0</v>
      </c>
      <c r="DQ1" s="48"/>
      <c r="DR1" s="46" t="str">
        <f ca="1">ADDRESS(B1,COLUMN()+1,4,1)</f>
        <v>DS12</v>
      </c>
      <c r="DT1" s="50"/>
      <c r="DU1" s="46" t="str">
        <f ca="1">ADDRESS(B1,COLUMN()-1,4,1)</f>
        <v>DT12</v>
      </c>
      <c r="DV1" s="49">
        <f ca="1">MIN(DV5:DV103)</f>
        <v>0</v>
      </c>
      <c r="DX1" s="48"/>
      <c r="DY1" s="46" t="str">
        <f ca="1">ADDRESS(B1,COLUMN()+1,4,1)</f>
        <v>DZ12</v>
      </c>
      <c r="EA1" s="50"/>
      <c r="EB1" s="46" t="str">
        <f ca="1">ADDRESS(B1,COLUMN()-1,4,1)</f>
        <v>EA12</v>
      </c>
      <c r="EC1" s="49">
        <f ca="1">MIN(EC5:EC103)</f>
        <v>0</v>
      </c>
      <c r="EE1" s="48"/>
      <c r="EF1" s="46" t="str">
        <f ca="1">ADDRESS(B1,COLUMN()+1,4,1)</f>
        <v>EG12</v>
      </c>
      <c r="EH1" s="50"/>
      <c r="EI1" s="46" t="str">
        <f ca="1">ADDRESS(B1,COLUMN()-1,4,1)</f>
        <v>EH12</v>
      </c>
      <c r="EJ1" s="49">
        <f ca="1">MIN(EJ5:EJ103)</f>
        <v>0</v>
      </c>
      <c r="EL1" s="48"/>
      <c r="EM1" s="46" t="str">
        <f ca="1">ADDRESS(B1,COLUMN()+1,4,1)</f>
        <v>EN12</v>
      </c>
      <c r="EO1" s="50"/>
      <c r="EP1" s="46" t="str">
        <f ca="1">ADDRESS(B1,COLUMN()-1,4,1)</f>
        <v>EO12</v>
      </c>
      <c r="EQ1" s="51" t="str">
        <f>ADDRESS(ROW(),COLUMN()+1,1,TRUE)&amp;":"&amp;ADDRESS(ROW(),COLUMN()+$C$2,1,TRUE)</f>
        <v>$ER$1:$FC$1</v>
      </c>
      <c r="ER1" s="50">
        <f>G1</f>
        <v>42.26</v>
      </c>
      <c r="ES1" s="50">
        <f ca="1">N1</f>
        <v>41.53</v>
      </c>
      <c r="ET1" s="50">
        <f ca="1">U1</f>
        <v>43.24</v>
      </c>
      <c r="EU1" s="50">
        <f ca="1">AB1</f>
        <v>39.700000000000003</v>
      </c>
      <c r="EV1" s="50">
        <f ca="1">AI1</f>
        <v>42.67</v>
      </c>
      <c r="EW1" s="50">
        <f ca="1">AP1</f>
        <v>43.02</v>
      </c>
      <c r="EX1" s="50">
        <f ca="1">AW1</f>
        <v>39.43</v>
      </c>
      <c r="EY1" s="50">
        <f ca="1">BD1</f>
        <v>41.08</v>
      </c>
      <c r="EZ1" s="50">
        <f ca="1">BK1</f>
        <v>41.13</v>
      </c>
      <c r="FA1" s="50">
        <f ca="1">BR1</f>
        <v>37.47</v>
      </c>
      <c r="FB1" s="50">
        <f ca="1">BY1</f>
        <v>40.57</v>
      </c>
      <c r="FC1" s="50">
        <f ca="1">CF1</f>
        <v>50</v>
      </c>
      <c r="FD1" s="50">
        <f ca="1">CM1</f>
        <v>0</v>
      </c>
      <c r="FE1" s="50">
        <f ca="1">CT1</f>
        <v>0</v>
      </c>
      <c r="FF1" s="50">
        <f ca="1">DA1</f>
        <v>0</v>
      </c>
      <c r="FG1" s="50">
        <f ca="1">DH1</f>
        <v>0</v>
      </c>
      <c r="FH1" s="50">
        <f ca="1">DO1</f>
        <v>0</v>
      </c>
      <c r="FI1" s="50">
        <f ca="1">DV1</f>
        <v>0</v>
      </c>
      <c r="FJ1" s="50">
        <f ca="1">EC1</f>
        <v>0</v>
      </c>
      <c r="FK1" s="50">
        <f ca="1">EJ1</f>
        <v>0</v>
      </c>
      <c r="FL1" s="50"/>
      <c r="GG1" s="46" t="str">
        <f>ADDRESS(ROW(),COLUMN()+$C$2,1,TRUE)</f>
        <v>$GS$1</v>
      </c>
      <c r="GH1" s="46">
        <f ca="1">'Raw Data'!D1</f>
        <v>0</v>
      </c>
      <c r="GI1" s="46">
        <f ca="1">'Raw Data'!F1</f>
        <v>0</v>
      </c>
      <c r="GJ1" s="46">
        <f ca="1">'Raw Data'!H1</f>
        <v>0</v>
      </c>
      <c r="GK1" s="46">
        <f ca="1">'Raw Data'!J1</f>
        <v>1</v>
      </c>
      <c r="GL1" s="46">
        <f ca="1">'Raw Data'!L1</f>
        <v>1</v>
      </c>
      <c r="GM1" s="46">
        <f ca="1">'Raw Data'!N1</f>
        <v>1</v>
      </c>
      <c r="GN1" s="46">
        <f ca="1">'Raw Data'!P1</f>
        <v>1</v>
      </c>
      <c r="GO1" s="46">
        <f ca="1">'Raw Data'!R1</f>
        <v>1</v>
      </c>
      <c r="GP1" s="46">
        <f ca="1">'Raw Data'!T1</f>
        <v>1</v>
      </c>
      <c r="GQ1" s="46">
        <f ca="1">'Raw Data'!V1</f>
        <v>1</v>
      </c>
      <c r="GR1" s="46">
        <f ca="1">'Raw Data'!X1</f>
        <v>1</v>
      </c>
      <c r="GS1" s="46">
        <f ca="1">'Raw Data'!Z1</f>
        <v>1</v>
      </c>
      <c r="GT1" s="46">
        <f ca="1">'Raw Data'!AB1</f>
        <v>1</v>
      </c>
      <c r="GU1" s="46">
        <f ca="1">'Raw Data'!AD1</f>
        <v>1</v>
      </c>
      <c r="GV1" s="46">
        <f ca="1">'Raw Data'!AF1</f>
        <v>2</v>
      </c>
      <c r="GW1" s="46">
        <f ca="1">'Raw Data'!AH1</f>
        <v>2</v>
      </c>
      <c r="GX1" s="46">
        <f ca="1">'Raw Data'!AJ1</f>
        <v>2</v>
      </c>
      <c r="GY1" s="46">
        <f ca="1">'Raw Data'!AL1</f>
        <v>2</v>
      </c>
      <c r="GZ1" s="46">
        <f ca="1">'Raw Data'!AN1</f>
        <v>2</v>
      </c>
      <c r="HA1" s="46">
        <f ca="1">'Raw Data'!AP1</f>
        <v>2</v>
      </c>
      <c r="HC1" s="53" t="str">
        <f ca="1">ADDRESS(B1,COLUMN()-1,4,1)</f>
        <v>HB12</v>
      </c>
    </row>
    <row r="2" spans="1:212" s="54" customFormat="1">
      <c r="B2" s="54" t="s">
        <v>69</v>
      </c>
      <c r="C2" s="54">
        <f ca="1">NumberOfRoundsFlown(Rawdata)</f>
        <v>12</v>
      </c>
      <c r="G2" s="132" t="str">
        <f>"Round 1 "&amp;IF(GH1&gt;0,"("&amp;GH1&amp;IF(GH1&gt;1," Discards"," Discard")&amp;" Active)","")</f>
        <v xml:space="preserve">Round 1 </v>
      </c>
      <c r="H2" s="133"/>
      <c r="I2" s="133"/>
      <c r="J2" s="133"/>
      <c r="K2" s="133"/>
      <c r="L2" s="133"/>
      <c r="M2" s="133"/>
      <c r="N2" s="132" t="str">
        <f>"Round 2 "&amp;IF(GI1&gt;0,"("&amp;GI1&amp;IF(GI1&gt;1," Discards"," Discard")&amp;" Active)","")</f>
        <v xml:space="preserve">Round 2 </v>
      </c>
      <c r="O2" s="133"/>
      <c r="P2" s="133"/>
      <c r="Q2" s="133"/>
      <c r="R2" s="133"/>
      <c r="S2" s="133"/>
      <c r="T2" s="133"/>
      <c r="U2" s="126" t="str">
        <f>"Round 3 "&amp;IF(GJ1&gt;0,"("&amp;GJ1&amp;IF(GJ1&gt;1," Discards"," Discard")&amp;" Active)","")</f>
        <v xml:space="preserve">Round 3 </v>
      </c>
      <c r="V2" s="130"/>
      <c r="W2" s="130"/>
      <c r="X2" s="130"/>
      <c r="Y2" s="130"/>
      <c r="Z2" s="130"/>
      <c r="AA2" s="130"/>
      <c r="AB2" s="126" t="str">
        <f>"Round 4 "&amp;IF(GK1&gt;0,"("&amp;GK1&amp;IF(GK1&gt;1," Discards"," Discard")&amp;" Active)","")</f>
        <v>Round 4 (1 Discard Active)</v>
      </c>
      <c r="AC2" s="130"/>
      <c r="AD2" s="130"/>
      <c r="AE2" s="130"/>
      <c r="AF2" s="130"/>
      <c r="AG2" s="130"/>
      <c r="AH2" s="130"/>
      <c r="AI2" s="126" t="str">
        <f>"Round 5 "&amp;IF(GL1&gt;0,"("&amp;GL1&amp;IF(GL1&gt;1," Discards"," Discard")&amp;" Active)","")</f>
        <v>Round 5 (1 Discard Active)</v>
      </c>
      <c r="AJ2" s="130"/>
      <c r="AK2" s="130"/>
      <c r="AL2" s="130"/>
      <c r="AM2" s="130"/>
      <c r="AN2" s="130"/>
      <c r="AO2" s="130"/>
      <c r="AP2" s="126" t="str">
        <f>"Round 6 "&amp;IF(GM1&gt;0,"("&amp;GM1&amp;IF(GM1&gt;1," Discards"," Discard")&amp;" Active)","")</f>
        <v>Round 6 (1 Discard Active)</v>
      </c>
      <c r="AQ2" s="130"/>
      <c r="AR2" s="130"/>
      <c r="AS2" s="130"/>
      <c r="AT2" s="130"/>
      <c r="AU2" s="130"/>
      <c r="AV2" s="130"/>
      <c r="AW2" s="126" t="str">
        <f>"Round 7 "&amp;IF(GN1&gt;0,"("&amp;GN1&amp;IF(GN1&gt;1," Discards"," Discard")&amp;" Active)","")</f>
        <v>Round 7 (1 Discard Active)</v>
      </c>
      <c r="AX2" s="130"/>
      <c r="AY2" s="130"/>
      <c r="AZ2" s="130"/>
      <c r="BA2" s="130"/>
      <c r="BB2" s="130"/>
      <c r="BC2" s="130"/>
      <c r="BD2" s="126" t="str">
        <f>"Round 8 "&amp;IF(GO1&gt;0,"("&amp;GO1&amp;IF(GQ1&gt;1," Discards"," Discard")&amp;" Active)","")</f>
        <v>Round 8 (1 Discard Active)</v>
      </c>
      <c r="BE2" s="130"/>
      <c r="BF2" s="130"/>
      <c r="BG2" s="130"/>
      <c r="BH2" s="130"/>
      <c r="BI2" s="130"/>
      <c r="BJ2" s="130"/>
      <c r="BK2" s="126" t="str">
        <f>"Round 9 "&amp;IF(GP1&gt;0,"("&amp;GP1&amp;IF(GP1&gt;1," Discards"," Discard")&amp;" Active)","")</f>
        <v>Round 9 (1 Discard Active)</v>
      </c>
      <c r="BL2" s="130"/>
      <c r="BM2" s="130"/>
      <c r="BN2" s="130"/>
      <c r="BO2" s="130"/>
      <c r="BP2" s="130"/>
      <c r="BQ2" s="130"/>
      <c r="BR2" s="126" t="str">
        <f>"Round 10 "&amp;IF(GQ1&gt;0,"("&amp;GQ1&amp;IF(GQ1&gt;1," Discards"," Discard")&amp;" Active)","")</f>
        <v>Round 10 (1 Discard Active)</v>
      </c>
      <c r="BS2" s="130"/>
      <c r="BT2" s="130"/>
      <c r="BU2" s="130"/>
      <c r="BV2" s="130"/>
      <c r="BW2" s="130"/>
      <c r="BX2" s="130"/>
      <c r="BY2" s="126" t="str">
        <f>"Round 11 "&amp;IF(GR1&gt;0,"("&amp;GR1&amp;IF(GR1&gt;1," Discards"," Discard")&amp;" Active)","")</f>
        <v>Round 11 (1 Discard Active)</v>
      </c>
      <c r="BZ2" s="130"/>
      <c r="CA2" s="130"/>
      <c r="CB2" s="130"/>
      <c r="CC2" s="130"/>
      <c r="CD2" s="130"/>
      <c r="CE2" s="130"/>
      <c r="CF2" s="126" t="str">
        <f>"Round 12 "&amp;IF(GS1&gt;0,"("&amp;GS1&amp;IF(GS1&gt;1," Discards"," Discard")&amp;" Active)","")</f>
        <v>Round 12 (1 Discard Active)</v>
      </c>
      <c r="CG2" s="130"/>
      <c r="CH2" s="130"/>
      <c r="CI2" s="130"/>
      <c r="CJ2" s="130"/>
      <c r="CK2" s="130"/>
      <c r="CL2" s="130"/>
      <c r="CM2" s="126" t="str">
        <f>"Round 13 "&amp;IF(GT1&gt;0,"("&amp;GT1&amp;IF(GT1&gt;1," Discards"," Discard")&amp;" Active)","")</f>
        <v>Round 13 (1 Discard Active)</v>
      </c>
      <c r="CN2" s="130"/>
      <c r="CO2" s="130"/>
      <c r="CP2" s="130"/>
      <c r="CQ2" s="130"/>
      <c r="CR2" s="130"/>
      <c r="CS2" s="130"/>
      <c r="CT2" s="126" t="str">
        <f>"Round 14 "&amp;IF(GU1&gt;0,"("&amp;GU1&amp;IF(GU1&gt;1," Discards"," Discard")&amp;" Active)","")</f>
        <v>Round 14 (1 Discard Active)</v>
      </c>
      <c r="CU2" s="130"/>
      <c r="CV2" s="130"/>
      <c r="CW2" s="130"/>
      <c r="CX2" s="130"/>
      <c r="CY2" s="130"/>
      <c r="CZ2" s="130"/>
      <c r="DA2" s="126" t="str">
        <f>"Round 15 "&amp;IF(GV1&gt;0,"("&amp;GV1&amp;IF(GV1&gt;1," Discards"," Discard")&amp;" Active)","")</f>
        <v>Round 15 (2 Discards Active)</v>
      </c>
      <c r="DB2" s="130"/>
      <c r="DC2" s="130"/>
      <c r="DD2" s="130"/>
      <c r="DE2" s="130"/>
      <c r="DF2" s="130"/>
      <c r="DG2" s="130"/>
      <c r="DH2" s="126" t="str">
        <f>"Round 16 "&amp;IF(GW1&gt;0,"("&amp;GW1&amp;IF(GW1&gt;1," Discards"," Discard")&amp;" Active)","")</f>
        <v>Round 16 (2 Discards Active)</v>
      </c>
      <c r="DI2" s="130"/>
      <c r="DJ2" s="130"/>
      <c r="DK2" s="130"/>
      <c r="DL2" s="130"/>
      <c r="DM2" s="130"/>
      <c r="DN2" s="130"/>
      <c r="DO2" s="126" t="str">
        <f>"Round 17 "&amp;IF(GX1&gt;0,"("&amp;GX1&amp;IF(GX1&gt;1," Discards"," Discard")&amp;" Active)","")</f>
        <v>Round 17 (2 Discards Active)</v>
      </c>
      <c r="DP2" s="130"/>
      <c r="DQ2" s="130"/>
      <c r="DR2" s="130"/>
      <c r="DS2" s="130"/>
      <c r="DT2" s="130"/>
      <c r="DU2" s="130"/>
      <c r="DV2" s="126" t="str">
        <f>"Round 18 "&amp;IF(GY1&gt;0,"("&amp;GY1&amp;IF(GY1&gt;1," Discards"," Discard")&amp;" Active)","")</f>
        <v>Round 18 (2 Discards Active)</v>
      </c>
      <c r="DW2" s="130"/>
      <c r="DX2" s="130"/>
      <c r="DY2" s="130"/>
      <c r="DZ2" s="130"/>
      <c r="EA2" s="130"/>
      <c r="EB2" s="130"/>
      <c r="EC2" s="126" t="str">
        <f>"Round 19 "&amp;IF(GZ1&gt;0,"("&amp;GZ1&amp;IF(GZ1&gt;1," Discards"," Discard")&amp;" Active)","")</f>
        <v>Round 19 (2 Discards Active)</v>
      </c>
      <c r="ED2" s="126"/>
      <c r="EE2" s="126"/>
      <c r="EF2" s="126"/>
      <c r="EG2" s="126"/>
      <c r="EH2" s="126"/>
      <c r="EI2" s="126"/>
      <c r="EJ2" s="126" t="str">
        <f>"Round 20 "&amp;IF(HA1&gt;0,"("&amp;HA1&amp;IF(HA1&gt;1," Discards"," Discard")&amp;" Active)","")</f>
        <v>Round 20 (2 Discards Active)</v>
      </c>
      <c r="EK2" s="130"/>
      <c r="EL2" s="130"/>
      <c r="EM2" s="130"/>
      <c r="EN2" s="130"/>
      <c r="EO2" s="130"/>
      <c r="EP2" s="130"/>
      <c r="EQ2" s="55"/>
      <c r="ER2" s="54" t="str">
        <f ca="1">INDIRECT("R"&amp;4+MATCH(G1,G5:G103,0)&amp;"C2",FALSE)</f>
        <v>Mark Redsell</v>
      </c>
      <c r="ES2" s="54" t="str">
        <f ca="1">INDIRECT("R"&amp;4+MATCH(N1,N5:N103,0)&amp;"C2",FALSE)</f>
        <v>Mike Evans</v>
      </c>
      <c r="ET2" s="54" t="str">
        <f ca="1">INDIRECT("R"&amp;4+MATCH(U1,U5:U103,0)&amp;"C2",FALSE)</f>
        <v>Mark Treble</v>
      </c>
      <c r="EU2" s="54" t="str">
        <f ca="1">INDIRECT("R"&amp;4+MATCH(AB1,AB5:AB103,0)&amp;"C2",FALSE)</f>
        <v>Steve Haley</v>
      </c>
      <c r="EV2" s="54" t="str">
        <f ca="1">INDIRECT("R"&amp;4+MATCH(AI1,AI5:AI103,0)&amp;"C2",FALSE)</f>
        <v>Jon Edison</v>
      </c>
      <c r="EW2" s="54" t="str">
        <f ca="1">INDIRECT("R"&amp;4+MATCH(AP1,AP5:AP103,0)&amp;"C2",FALSE)</f>
        <v>Steve Haley</v>
      </c>
      <c r="EX2" s="54" t="str">
        <f ca="1">INDIRECT("R"&amp;4+MATCH(AW1,AW5:AW103,0)&amp;"C2",FALSE)</f>
        <v>Steve Haley</v>
      </c>
      <c r="EY2" s="54" t="str">
        <f ca="1">INDIRECT("R"&amp;4+MATCH(BD1,BD5:BD103,0)&amp;"C2",FALSE)</f>
        <v>Steve Haley</v>
      </c>
      <c r="EZ2" s="54" t="str">
        <f ca="1">INDIRECT("R"&amp;4+MATCH(BK1,BK5:BK103,0)&amp;"C2",FALSE)</f>
        <v>Mike Evans</v>
      </c>
      <c r="FA2" s="54" t="str">
        <f ca="1">INDIRECT("R"&amp;4+MATCH(BR1,BR5:BR103,0)&amp;"C2",FALSE)</f>
        <v>Rich Bago</v>
      </c>
      <c r="FB2" s="54" t="str">
        <f ca="1">INDIRECT("R"&amp;4+MATCH(BY1,BY5:BY103,0)&amp;"C2",FALSE)</f>
        <v>Rich Bago</v>
      </c>
      <c r="FC2" s="54" t="str">
        <f ca="1">INDIRECT("R"&amp;4+MATCH(CF1,CF5:CF103,0)&amp;"C2",FALSE)</f>
        <v>Mark Redsell</v>
      </c>
      <c r="FD2" s="54" t="e">
        <f ca="1">INDIRECT("R"&amp;4+MATCH(CM1,CM5:CM103,0)&amp;"C2",FALSE)</f>
        <v>#N/A</v>
      </c>
      <c r="FE2" s="54" t="e">
        <f ca="1">INDIRECT("R"&amp;4+MATCH(CT1,CT5:CT103,0)&amp;"C2",FALSE)</f>
        <v>#N/A</v>
      </c>
      <c r="FF2" s="54" t="e">
        <f ca="1">INDIRECT("R"&amp;4+MATCH(DA1,DA5:DA103,0)&amp;"C2",FALSE)</f>
        <v>#N/A</v>
      </c>
      <c r="FG2" s="54" t="e">
        <f ca="1">INDIRECT("R"&amp;4+MATCH(DH1,DH5:DH103,0)&amp;"C2",FALSE)</f>
        <v>#N/A</v>
      </c>
      <c r="FH2" s="54" t="e">
        <f ca="1">INDIRECT("R"&amp;4+MATCH(DO1,DO5:DO103,0)&amp;"C2",FALSE)</f>
        <v>#N/A</v>
      </c>
      <c r="FI2" s="54" t="e">
        <f ca="1">INDIRECT("R"&amp;4+MATCH(DV1,DV5:DV103,0)&amp;"C2",FALSE)</f>
        <v>#N/A</v>
      </c>
      <c r="FJ2" s="54" t="e">
        <f ca="1">INDIRECT("R"&amp;4+MATCH(EC1,EC5:EC103,0)&amp;"C2",FALSE)</f>
        <v>#N/A</v>
      </c>
      <c r="FK2" s="54" t="e">
        <f ca="1">INDIRECT("R"&amp;4+MATCH(EJ1,EJ5:EJ103,0)&amp;"C2",FALSE)</f>
        <v>#N/A</v>
      </c>
      <c r="HB2" s="56"/>
      <c r="HC2" s="57"/>
    </row>
    <row r="3" spans="1:212" s="55" customFormat="1">
      <c r="A3" s="58"/>
      <c r="B3" s="127" t="str">
        <f ca="1">IF($C$2&gt;0,"Fastest Time of the day "&amp;FIXED(D1,Title!M1,TRUE)&amp;" by "&amp;INDIRECT("R2C"&amp;147+MATCH(D1,INDIRECT(EQ1,TRUE),0),FALSE),"")</f>
        <v>Fastest Time of the day 37.47 by Rich Bago</v>
      </c>
      <c r="C3" s="128"/>
      <c r="D3" s="128"/>
      <c r="E3" s="128"/>
      <c r="F3" s="131"/>
      <c r="G3" s="127" t="str">
        <f ca="1">IF(G1&gt;0,"Fastest Time "&amp;FIXED(G1,Title!M1,TRUE)&amp;" by "&amp;INDIRECT("R"&amp;4+MATCH(G1,G5:G103,0)&amp;"C2",FALSE),"")</f>
        <v>Fastest Time 42.26 by Mark Redsell</v>
      </c>
      <c r="H3" s="128"/>
      <c r="I3" s="128"/>
      <c r="J3" s="129"/>
      <c r="K3" s="129"/>
      <c r="L3" s="129"/>
      <c r="M3" s="129"/>
      <c r="N3" s="127" t="str">
        <f ca="1">IF(N1&gt;0,"Fastest Time "&amp;FIXED(N1,Title!M1,TRUE)&amp;" by "&amp;INDIRECT("R"&amp;4+MATCH(N1,N5:N103,0)&amp;"C2",FALSE),"")</f>
        <v>Fastest Time 41.53 by Mike Evans</v>
      </c>
      <c r="O3" s="128"/>
      <c r="P3" s="128"/>
      <c r="Q3" s="129"/>
      <c r="R3" s="129"/>
      <c r="S3" s="129"/>
      <c r="T3" s="129"/>
      <c r="U3" s="127" t="str">
        <f ca="1">IF(U1&gt;0,"Fastest Time "&amp;FIXED(U1,Title!M1,TRUE)&amp;" by "&amp;INDIRECT("R"&amp;4+MATCH(U1,U5:U103,0)&amp;"C2",FALSE),"")</f>
        <v>Fastest Time 43.24 by Mark Treble</v>
      </c>
      <c r="V3" s="128"/>
      <c r="W3" s="128"/>
      <c r="X3" s="129"/>
      <c r="Y3" s="129"/>
      <c r="Z3" s="129"/>
      <c r="AA3" s="129"/>
      <c r="AB3" s="127" t="str">
        <f ca="1">IF(AB1&gt;0,"Fastest Time "&amp;FIXED(AB1,Title!M1,TRUE)&amp;" by "&amp;INDIRECT("R"&amp;4+MATCH(AB1,AB5:AB103,0)&amp;"C2",FALSE),"")</f>
        <v>Fastest Time 39.70 by Steve Haley</v>
      </c>
      <c r="AC3" s="128"/>
      <c r="AD3" s="128"/>
      <c r="AE3" s="129"/>
      <c r="AF3" s="129"/>
      <c r="AG3" s="129"/>
      <c r="AH3" s="129"/>
      <c r="AI3" s="127" t="str">
        <f ca="1">IF(AI1&gt;0,"Fastest Time "&amp;FIXED(AI1,Title!M1,TRUE)&amp;" by "&amp;INDIRECT("R"&amp;4+MATCH(AI1,AI5:AI103,0)&amp;"C2",FALSE),"")</f>
        <v>Fastest Time 42.67 by Jon Edison</v>
      </c>
      <c r="AJ3" s="128"/>
      <c r="AK3" s="128"/>
      <c r="AL3" s="129"/>
      <c r="AM3" s="129"/>
      <c r="AN3" s="129"/>
      <c r="AO3" s="129"/>
      <c r="AP3" s="127" t="str">
        <f ca="1">IF(AP1&gt;0,"Fastest Time "&amp;FIXED(AP1,Title!M1,TRUE)&amp;" by "&amp;INDIRECT("R"&amp;4+MATCH(AP1,AP5:AP103,0)&amp;"C2",FALSE),"")</f>
        <v>Fastest Time 43.02 by Steve Haley</v>
      </c>
      <c r="AQ3" s="128"/>
      <c r="AR3" s="128"/>
      <c r="AS3" s="129"/>
      <c r="AT3" s="129"/>
      <c r="AU3" s="129"/>
      <c r="AV3" s="129"/>
      <c r="AW3" s="127" t="str">
        <f ca="1">IF(AW1&gt;0,"Fastest Time "&amp;FIXED(AW1,Title!M1,TRUE)&amp;" by "&amp;INDIRECT("R"&amp;4+MATCH(AW1,AW5:AW103,0)&amp;"C2",FALSE),"")</f>
        <v>Fastest Time 39.43 by Steve Haley</v>
      </c>
      <c r="AX3" s="128"/>
      <c r="AY3" s="128"/>
      <c r="AZ3" s="129"/>
      <c r="BA3" s="129"/>
      <c r="BB3" s="129"/>
      <c r="BC3" s="129"/>
      <c r="BD3" s="127" t="str">
        <f ca="1">IF(BD1&gt;0,"Fastest Time "&amp;FIXED(BD1,Title!M1,TRUE)&amp;" by "&amp;INDIRECT("R"&amp;4+MATCH(BD1,BD5:BD103,0)&amp;"C2",FALSE),"")</f>
        <v>Fastest Time 41.08 by Steve Haley</v>
      </c>
      <c r="BE3" s="128"/>
      <c r="BF3" s="128"/>
      <c r="BG3" s="129"/>
      <c r="BH3" s="129"/>
      <c r="BI3" s="129"/>
      <c r="BJ3" s="129"/>
      <c r="BK3" s="127" t="str">
        <f ca="1">IF(BK1&gt;0,"Fastest Time "&amp;FIXED(BK1,Title!M1,TRUE)&amp;" by "&amp;INDIRECT("R"&amp;4+MATCH(BK1,BK5:BK103,0)&amp;"C2",FALSE),"")</f>
        <v>Fastest Time 41.13 by Mike Evans</v>
      </c>
      <c r="BL3" s="128"/>
      <c r="BM3" s="128"/>
      <c r="BN3" s="129"/>
      <c r="BO3" s="129"/>
      <c r="BP3" s="129"/>
      <c r="BQ3" s="129"/>
      <c r="BR3" s="127" t="str">
        <f ca="1">IF(BR1&gt;0,"Fastest Time "&amp;FIXED(BR1,Title!M1,TRUE)&amp;" by "&amp;INDIRECT("R"&amp;4+MATCH(BR1,BR5:BR103,0)&amp;"C2",FALSE),"")</f>
        <v>Fastest Time 37.47 by Rich Bago</v>
      </c>
      <c r="BS3" s="128"/>
      <c r="BT3" s="128"/>
      <c r="BU3" s="129"/>
      <c r="BV3" s="129"/>
      <c r="BW3" s="129"/>
      <c r="BX3" s="129"/>
      <c r="BY3" s="127" t="str">
        <f ca="1">IF(BY1&gt;0,"Fastest Time "&amp;FIXED(BY1,Title!M1,TRUE)&amp;" by "&amp;INDIRECT("R"&amp;4+MATCH(BY1,BY5:BY103,0)&amp;"C2",FALSE),"")</f>
        <v>Fastest Time 40.57 by Rich Bago</v>
      </c>
      <c r="BZ3" s="128"/>
      <c r="CA3" s="128"/>
      <c r="CB3" s="129"/>
      <c r="CC3" s="129"/>
      <c r="CD3" s="129"/>
      <c r="CE3" s="129"/>
      <c r="CF3" s="127" t="str">
        <f ca="1">IF(CF1&gt;0,"Fastest Time "&amp;FIXED(CF1,Title!M1,TRUE)&amp;" by "&amp;INDIRECT("R"&amp;4+MATCH(CF1,CF5:CF103,0)&amp;"C2",FALSE),"")</f>
        <v>Fastest Time 50.00 by Mark Redsell</v>
      </c>
      <c r="CG3" s="128"/>
      <c r="CH3" s="128"/>
      <c r="CI3" s="129"/>
      <c r="CJ3" s="129"/>
      <c r="CK3" s="129"/>
      <c r="CL3" s="129"/>
      <c r="CM3" s="127" t="str">
        <f ca="1">IF(CM1&gt;0,"Fastest Time "&amp;FIXED(CM1,Title!M1,TRUE)&amp;" by "&amp;INDIRECT("R"&amp;4+MATCH(CM1,CM5:CM103,0)&amp;"C2",FALSE),"")</f>
        <v/>
      </c>
      <c r="CN3" s="128"/>
      <c r="CO3" s="128"/>
      <c r="CP3" s="129"/>
      <c r="CQ3" s="129"/>
      <c r="CR3" s="129"/>
      <c r="CS3" s="129"/>
      <c r="CT3" s="127" t="str">
        <f ca="1">IF(CT1&gt;0,"Fastest Time "&amp;FIXED(CT1,Title!M1,TRUE)&amp;" by "&amp;INDIRECT("R"&amp;4+MATCH(CT1,CT5:CT103,0)&amp;"C2",FALSE),"")</f>
        <v/>
      </c>
      <c r="CU3" s="128"/>
      <c r="CV3" s="128"/>
      <c r="CW3" s="129"/>
      <c r="CX3" s="129"/>
      <c r="CY3" s="129"/>
      <c r="CZ3" s="129"/>
      <c r="DA3" s="127" t="str">
        <f ca="1">IF(DA1&gt;0,"Fastest Time "&amp;FIXED(DA1,Title!M1,TRUE)&amp;" by "&amp;INDIRECT("R"&amp;4+MATCH(DA1,DA5:DA103,0)&amp;"C2",FALSE),"")</f>
        <v/>
      </c>
      <c r="DB3" s="128"/>
      <c r="DC3" s="128"/>
      <c r="DD3" s="129"/>
      <c r="DE3" s="129"/>
      <c r="DF3" s="129"/>
      <c r="DG3" s="129"/>
      <c r="DH3" s="127" t="str">
        <f ca="1">IF(DH1&gt;0,"Fastest Time "&amp;FIXED(DH1,Title!M1,TRUE)&amp;" by "&amp;INDIRECT("R"&amp;4+MATCH(DH1,DH5:DH103,0)&amp;"C2",FALSE),"")</f>
        <v/>
      </c>
      <c r="DI3" s="128"/>
      <c r="DJ3" s="128"/>
      <c r="DK3" s="129"/>
      <c r="DL3" s="129"/>
      <c r="DM3" s="129"/>
      <c r="DN3" s="129"/>
      <c r="DO3" s="127" t="str">
        <f ca="1">IF(DO1&gt;0,"Fastest Time "&amp;FIXED(DO1,Title!M1,TRUE)&amp;" by "&amp;INDIRECT("R"&amp;4+MATCH(DO1,DO5:DO103,0)&amp;"C2",FALSE),"")</f>
        <v/>
      </c>
      <c r="DP3" s="128"/>
      <c r="DQ3" s="128"/>
      <c r="DR3" s="129"/>
      <c r="DS3" s="129"/>
      <c r="DT3" s="129"/>
      <c r="DU3" s="129"/>
      <c r="DV3" s="127" t="str">
        <f ca="1">IF(DV1&gt;0,"Fastest Time "&amp;FIXED(DV1,Title!M1,TRUE)&amp;" by "&amp;INDIRECT("R"&amp;4+MATCH(DV1,DV5:DV103,0)&amp;"C2",FALSE),"")</f>
        <v/>
      </c>
      <c r="DW3" s="128"/>
      <c r="DX3" s="128"/>
      <c r="DY3" s="129"/>
      <c r="DZ3" s="129"/>
      <c r="EA3" s="129"/>
      <c r="EB3" s="129"/>
      <c r="EC3" s="127" t="str">
        <f ca="1">IF(EC1&gt;0,"Fastest Time "&amp;FIXED(EC1,Title!M1,TRUE)&amp;" by "&amp;INDIRECT("R"&amp;4+MATCH(EC1,EC5:EC103,0)&amp;"C2",FALSE),"")</f>
        <v/>
      </c>
      <c r="ED3" s="128"/>
      <c r="EE3" s="128"/>
      <c r="EF3" s="129"/>
      <c r="EG3" s="129"/>
      <c r="EH3" s="129"/>
      <c r="EI3" s="129"/>
      <c r="EJ3" s="127" t="str">
        <f ca="1">IF(EJ1&gt;0,"Fastest Time "&amp;FIXED(EJ1,Title!M1,TRUE)&amp;" by "&amp;INDIRECT("R"&amp;4+MATCH(EJ1,EJ5:EJ103,0)&amp;"C2",FALSE),"")</f>
        <v/>
      </c>
      <c r="EK3" s="128"/>
      <c r="EL3" s="128"/>
      <c r="EM3" s="129"/>
      <c r="EN3" s="129"/>
      <c r="EO3" s="129"/>
      <c r="EP3" s="129"/>
      <c r="HB3" s="59"/>
      <c r="HC3" s="60"/>
    </row>
    <row r="4" spans="1:212" s="62" customFormat="1" ht="51" customHeight="1">
      <c r="A4" s="61" t="s">
        <v>0</v>
      </c>
      <c r="B4" s="62" t="s">
        <v>68</v>
      </c>
      <c r="C4" s="61" t="s">
        <v>1</v>
      </c>
      <c r="D4" s="63" t="s">
        <v>71</v>
      </c>
      <c r="E4" s="63" t="s">
        <v>52</v>
      </c>
      <c r="F4" s="102" t="s">
        <v>72</v>
      </c>
      <c r="G4" s="101" t="s">
        <v>2</v>
      </c>
      <c r="H4" s="61" t="s">
        <v>3</v>
      </c>
      <c r="I4" s="65" t="s">
        <v>4</v>
      </c>
      <c r="J4" s="63" t="s">
        <v>140</v>
      </c>
      <c r="K4" s="63" t="s">
        <v>10</v>
      </c>
      <c r="L4" s="65" t="s">
        <v>5</v>
      </c>
      <c r="M4" s="64" t="s">
        <v>6</v>
      </c>
      <c r="N4" s="66" t="s">
        <v>2</v>
      </c>
      <c r="O4" s="61" t="s">
        <v>3</v>
      </c>
      <c r="P4" s="65" t="s">
        <v>4</v>
      </c>
      <c r="Q4" s="63" t="s">
        <v>141</v>
      </c>
      <c r="R4" s="63" t="s">
        <v>11</v>
      </c>
      <c r="S4" s="65" t="s">
        <v>5</v>
      </c>
      <c r="T4" s="64" t="s">
        <v>7</v>
      </c>
      <c r="U4" s="66" t="s">
        <v>2</v>
      </c>
      <c r="V4" s="91" t="s">
        <v>3</v>
      </c>
      <c r="W4" s="65" t="s">
        <v>4</v>
      </c>
      <c r="X4" s="63" t="s">
        <v>142</v>
      </c>
      <c r="Y4" s="63" t="s">
        <v>12</v>
      </c>
      <c r="Z4" s="65" t="s">
        <v>5</v>
      </c>
      <c r="AA4" s="64" t="s">
        <v>8</v>
      </c>
      <c r="AB4" s="66" t="s">
        <v>2</v>
      </c>
      <c r="AC4" s="91" t="s">
        <v>3</v>
      </c>
      <c r="AD4" s="65" t="s">
        <v>4</v>
      </c>
      <c r="AE4" s="63" t="s">
        <v>143</v>
      </c>
      <c r="AF4" s="63" t="s">
        <v>13</v>
      </c>
      <c r="AG4" s="65" t="s">
        <v>5</v>
      </c>
      <c r="AH4" s="64" t="s">
        <v>9</v>
      </c>
      <c r="AI4" s="66" t="s">
        <v>2</v>
      </c>
      <c r="AJ4" s="61" t="s">
        <v>3</v>
      </c>
      <c r="AK4" s="65" t="s">
        <v>4</v>
      </c>
      <c r="AL4" s="63" t="s">
        <v>144</v>
      </c>
      <c r="AM4" s="63" t="s">
        <v>35</v>
      </c>
      <c r="AN4" s="65" t="s">
        <v>5</v>
      </c>
      <c r="AO4" s="64" t="s">
        <v>34</v>
      </c>
      <c r="AP4" s="66" t="s">
        <v>2</v>
      </c>
      <c r="AQ4" s="61" t="s">
        <v>3</v>
      </c>
      <c r="AR4" s="65" t="s">
        <v>4</v>
      </c>
      <c r="AS4" s="63" t="s">
        <v>145</v>
      </c>
      <c r="AT4" s="63" t="s">
        <v>33</v>
      </c>
      <c r="AU4" s="65" t="s">
        <v>5</v>
      </c>
      <c r="AV4" s="64" t="s">
        <v>32</v>
      </c>
      <c r="AW4" s="66" t="s">
        <v>2</v>
      </c>
      <c r="AX4" s="61" t="s">
        <v>3</v>
      </c>
      <c r="AY4" s="65" t="s">
        <v>4</v>
      </c>
      <c r="AZ4" s="63" t="s">
        <v>146</v>
      </c>
      <c r="BA4" s="63" t="s">
        <v>31</v>
      </c>
      <c r="BB4" s="65" t="s">
        <v>5</v>
      </c>
      <c r="BC4" s="64" t="s">
        <v>30</v>
      </c>
      <c r="BD4" s="66" t="s">
        <v>2</v>
      </c>
      <c r="BE4" s="61" t="s">
        <v>3</v>
      </c>
      <c r="BF4" s="65" t="s">
        <v>4</v>
      </c>
      <c r="BG4" s="63" t="s">
        <v>147</v>
      </c>
      <c r="BH4" s="63" t="s">
        <v>29</v>
      </c>
      <c r="BI4" s="65" t="s">
        <v>5</v>
      </c>
      <c r="BJ4" s="64" t="s">
        <v>28</v>
      </c>
      <c r="BK4" s="66" t="s">
        <v>2</v>
      </c>
      <c r="BL4" s="61" t="s">
        <v>3</v>
      </c>
      <c r="BM4" s="65" t="s">
        <v>4</v>
      </c>
      <c r="BN4" s="63" t="s">
        <v>148</v>
      </c>
      <c r="BO4" s="63" t="s">
        <v>27</v>
      </c>
      <c r="BP4" s="65" t="s">
        <v>5</v>
      </c>
      <c r="BQ4" s="64" t="s">
        <v>26</v>
      </c>
      <c r="BR4" s="66" t="s">
        <v>2</v>
      </c>
      <c r="BS4" s="61" t="s">
        <v>3</v>
      </c>
      <c r="BT4" s="65" t="s">
        <v>4</v>
      </c>
      <c r="BU4" s="63" t="s">
        <v>149</v>
      </c>
      <c r="BV4" s="63" t="s">
        <v>25</v>
      </c>
      <c r="BW4" s="65" t="s">
        <v>5</v>
      </c>
      <c r="BX4" s="64" t="s">
        <v>24</v>
      </c>
      <c r="BY4" s="66" t="s">
        <v>2</v>
      </c>
      <c r="BZ4" s="61" t="s">
        <v>3</v>
      </c>
      <c r="CA4" s="65" t="s">
        <v>4</v>
      </c>
      <c r="CB4" s="63" t="s">
        <v>150</v>
      </c>
      <c r="CC4" s="63" t="s">
        <v>23</v>
      </c>
      <c r="CD4" s="65" t="s">
        <v>5</v>
      </c>
      <c r="CE4" s="64" t="s">
        <v>22</v>
      </c>
      <c r="CF4" s="66" t="s">
        <v>2</v>
      </c>
      <c r="CG4" s="61" t="s">
        <v>3</v>
      </c>
      <c r="CH4" s="65" t="s">
        <v>4</v>
      </c>
      <c r="CI4" s="63" t="s">
        <v>151</v>
      </c>
      <c r="CJ4" s="63" t="s">
        <v>21</v>
      </c>
      <c r="CK4" s="65" t="s">
        <v>5</v>
      </c>
      <c r="CL4" s="64" t="s">
        <v>20</v>
      </c>
      <c r="CM4" s="66" t="s">
        <v>2</v>
      </c>
      <c r="CN4" s="61" t="s">
        <v>3</v>
      </c>
      <c r="CO4" s="65" t="s">
        <v>4</v>
      </c>
      <c r="CP4" s="63" t="s">
        <v>152</v>
      </c>
      <c r="CQ4" s="63" t="s">
        <v>19</v>
      </c>
      <c r="CR4" s="65" t="s">
        <v>5</v>
      </c>
      <c r="CS4" s="64" t="s">
        <v>18</v>
      </c>
      <c r="CT4" s="66" t="s">
        <v>2</v>
      </c>
      <c r="CU4" s="61" t="s">
        <v>3</v>
      </c>
      <c r="CV4" s="65" t="s">
        <v>4</v>
      </c>
      <c r="CW4" s="63" t="s">
        <v>153</v>
      </c>
      <c r="CX4" s="63" t="s">
        <v>15</v>
      </c>
      <c r="CY4" s="65" t="s">
        <v>5</v>
      </c>
      <c r="CZ4" s="64" t="s">
        <v>14</v>
      </c>
      <c r="DA4" s="66" t="s">
        <v>2</v>
      </c>
      <c r="DB4" s="61" t="s">
        <v>3</v>
      </c>
      <c r="DC4" s="65" t="s">
        <v>4</v>
      </c>
      <c r="DD4" s="63" t="s">
        <v>154</v>
      </c>
      <c r="DE4" s="63" t="s">
        <v>16</v>
      </c>
      <c r="DF4" s="65" t="s">
        <v>5</v>
      </c>
      <c r="DG4" s="63" t="s">
        <v>17</v>
      </c>
      <c r="DH4" s="66" t="s">
        <v>2</v>
      </c>
      <c r="DI4" s="61" t="s">
        <v>3</v>
      </c>
      <c r="DJ4" s="65" t="s">
        <v>4</v>
      </c>
      <c r="DK4" s="63" t="s">
        <v>155</v>
      </c>
      <c r="DL4" s="63" t="s">
        <v>126</v>
      </c>
      <c r="DM4" s="65" t="s">
        <v>5</v>
      </c>
      <c r="DN4" s="63" t="s">
        <v>127</v>
      </c>
      <c r="DO4" s="66" t="s">
        <v>2</v>
      </c>
      <c r="DP4" s="61" t="s">
        <v>3</v>
      </c>
      <c r="DQ4" s="65" t="s">
        <v>4</v>
      </c>
      <c r="DR4" s="63" t="s">
        <v>156</v>
      </c>
      <c r="DS4" s="63" t="s">
        <v>128</v>
      </c>
      <c r="DT4" s="65" t="s">
        <v>5</v>
      </c>
      <c r="DU4" s="63" t="s">
        <v>129</v>
      </c>
      <c r="DV4" s="66" t="s">
        <v>2</v>
      </c>
      <c r="DW4" s="61" t="s">
        <v>3</v>
      </c>
      <c r="DX4" s="65" t="s">
        <v>4</v>
      </c>
      <c r="DY4" s="63" t="s">
        <v>157</v>
      </c>
      <c r="DZ4" s="63" t="s">
        <v>130</v>
      </c>
      <c r="EA4" s="65" t="s">
        <v>5</v>
      </c>
      <c r="EB4" s="63" t="s">
        <v>131</v>
      </c>
      <c r="EC4" s="66" t="s">
        <v>2</v>
      </c>
      <c r="ED4" s="61" t="s">
        <v>3</v>
      </c>
      <c r="EE4" s="65" t="s">
        <v>4</v>
      </c>
      <c r="EF4" s="63" t="s">
        <v>158</v>
      </c>
      <c r="EG4" s="63" t="s">
        <v>132</v>
      </c>
      <c r="EH4" s="65" t="s">
        <v>5</v>
      </c>
      <c r="EI4" s="63" t="s">
        <v>133</v>
      </c>
      <c r="EJ4" s="66" t="s">
        <v>2</v>
      </c>
      <c r="EK4" s="61" t="s">
        <v>3</v>
      </c>
      <c r="EL4" s="65" t="s">
        <v>4</v>
      </c>
      <c r="EM4" s="63" t="s">
        <v>159</v>
      </c>
      <c r="EN4" s="63" t="s">
        <v>134</v>
      </c>
      <c r="EO4" s="65" t="s">
        <v>5</v>
      </c>
      <c r="EP4" s="63" t="s">
        <v>135</v>
      </c>
      <c r="EQ4" s="61" t="s">
        <v>138</v>
      </c>
      <c r="ER4" s="63" t="s">
        <v>36</v>
      </c>
      <c r="ES4" s="63" t="s">
        <v>37</v>
      </c>
      <c r="ET4" s="63" t="s">
        <v>38</v>
      </c>
      <c r="EU4" s="63" t="s">
        <v>39</v>
      </c>
      <c r="EV4" s="63" t="s">
        <v>40</v>
      </c>
      <c r="EW4" s="63" t="s">
        <v>41</v>
      </c>
      <c r="EX4" s="63" t="s">
        <v>42</v>
      </c>
      <c r="EY4" s="63" t="s">
        <v>43</v>
      </c>
      <c r="EZ4" s="63" t="s">
        <v>44</v>
      </c>
      <c r="FA4" s="63" t="s">
        <v>45</v>
      </c>
      <c r="FB4" s="63" t="s">
        <v>46</v>
      </c>
      <c r="FC4" s="63" t="s">
        <v>47</v>
      </c>
      <c r="FD4" s="63" t="s">
        <v>48</v>
      </c>
      <c r="FE4" s="63" t="s">
        <v>49</v>
      </c>
      <c r="FF4" s="63" t="s">
        <v>50</v>
      </c>
      <c r="FG4" s="63" t="s">
        <v>121</v>
      </c>
      <c r="FH4" s="63" t="s">
        <v>122</v>
      </c>
      <c r="FI4" s="63" t="s">
        <v>123</v>
      </c>
      <c r="FJ4" s="63" t="s">
        <v>124</v>
      </c>
      <c r="FK4" s="63" t="s">
        <v>125</v>
      </c>
      <c r="FL4" s="63" t="s">
        <v>137</v>
      </c>
      <c r="FM4" s="63" t="s">
        <v>53</v>
      </c>
      <c r="FN4" s="63" t="s">
        <v>54</v>
      </c>
      <c r="FO4" s="63" t="s">
        <v>55</v>
      </c>
      <c r="FP4" s="63" t="s">
        <v>56</v>
      </c>
      <c r="FQ4" s="63" t="s">
        <v>57</v>
      </c>
      <c r="FR4" s="63" t="s">
        <v>58</v>
      </c>
      <c r="FS4" s="63" t="s">
        <v>59</v>
      </c>
      <c r="FT4" s="63" t="s">
        <v>60</v>
      </c>
      <c r="FU4" s="63" t="s">
        <v>61</v>
      </c>
      <c r="FV4" s="63" t="s">
        <v>67</v>
      </c>
      <c r="FW4" s="63" t="s">
        <v>62</v>
      </c>
      <c r="FX4" s="63" t="s">
        <v>63</v>
      </c>
      <c r="FY4" s="63" t="s">
        <v>64</v>
      </c>
      <c r="FZ4" s="63" t="s">
        <v>65</v>
      </c>
      <c r="GA4" s="64" t="s">
        <v>66</v>
      </c>
      <c r="GB4" s="64" t="s">
        <v>116</v>
      </c>
      <c r="GC4" s="64" t="s">
        <v>117</v>
      </c>
      <c r="GD4" s="64" t="s">
        <v>118</v>
      </c>
      <c r="GE4" s="64" t="s">
        <v>119</v>
      </c>
      <c r="GF4" s="64" t="s">
        <v>120</v>
      </c>
      <c r="GG4" s="64" t="s">
        <v>136</v>
      </c>
      <c r="GH4" s="64" t="s">
        <v>104</v>
      </c>
      <c r="GI4" s="64" t="s">
        <v>104</v>
      </c>
      <c r="GJ4" s="64" t="s">
        <v>104</v>
      </c>
      <c r="GK4" s="64" t="s">
        <v>104</v>
      </c>
      <c r="GL4" s="64" t="s">
        <v>104</v>
      </c>
      <c r="GM4" s="64" t="s">
        <v>104</v>
      </c>
      <c r="GN4" s="64" t="s">
        <v>104</v>
      </c>
      <c r="GO4" s="64" t="s">
        <v>104</v>
      </c>
      <c r="GP4" s="64" t="s">
        <v>104</v>
      </c>
      <c r="GQ4" s="64" t="s">
        <v>104</v>
      </c>
      <c r="GR4" s="64" t="s">
        <v>104</v>
      </c>
      <c r="GS4" s="64" t="s">
        <v>104</v>
      </c>
      <c r="GT4" s="64" t="s">
        <v>104</v>
      </c>
      <c r="GU4" s="64" t="s">
        <v>104</v>
      </c>
      <c r="GV4" s="64" t="s">
        <v>104</v>
      </c>
      <c r="GW4" s="64" t="s">
        <v>104</v>
      </c>
      <c r="GX4" s="64" t="s">
        <v>104</v>
      </c>
      <c r="GY4" s="64" t="s">
        <v>104</v>
      </c>
      <c r="GZ4" s="64" t="s">
        <v>104</v>
      </c>
      <c r="HA4" s="64" t="s">
        <v>104</v>
      </c>
      <c r="HB4" s="67" t="s">
        <v>51</v>
      </c>
      <c r="HC4" s="68" t="s">
        <v>52</v>
      </c>
      <c r="HD4" s="64" t="s">
        <v>72</v>
      </c>
    </row>
    <row r="5" spans="1:212" s="51" customFormat="1" ht="11.25">
      <c r="A5" s="41">
        <v>1</v>
      </c>
      <c r="B5" s="41" t="str">
        <f ca="1">IF('Raw Data'!B3&lt;&gt;"",'Raw Data'!B3,"")</f>
        <v>Mark Treble</v>
      </c>
      <c r="C5" s="51">
        <f ca="1">IF('Raw Data'!C3&lt;&gt;"",'Raw Data'!C3,"")</f>
        <v>24</v>
      </c>
      <c r="D5" s="42">
        <f ca="1">HB5</f>
        <v>9625.08</v>
      </c>
      <c r="E5" s="69">
        <f ca="1">IF($C$2&gt;0,HC5,"")</f>
        <v>6</v>
      </c>
      <c r="F5" s="99" t="str">
        <f t="shared" ref="F5:F36" ca="1" si="0">HD5</f>
        <v>11</v>
      </c>
      <c r="G5" s="111">
        <f ca="1">IF(AND('Raw Data'!D3&lt;&gt;"",'Raw Data'!D3&lt;&gt;0),ROUNDDOWN('Raw Data'!D3,Title!$M$1),"")</f>
        <v>47.48</v>
      </c>
      <c r="H5" s="109" t="str">
        <f ca="1">IF(AND('Raw Data'!E3&lt;&gt;"",'Raw Data'!E3&lt;&gt;0),'Raw Data'!E3,"")</f>
        <v/>
      </c>
      <c r="I5" s="97">
        <f ca="1">IF(AND(G5&lt;&gt;"",G5&gt;0),IF(Title!$K$1=0,ROUNDDOWN((1000*G$1)/G5,2),ROUND((1000*G$1)/G5,2)),IF(G5="","",0))</f>
        <v>890.05</v>
      </c>
      <c r="J5" s="51">
        <f ca="1">IF(K5&lt;&gt;0,RANK(K5,K$5:INDIRECT(J$1,TRUE)),"")</f>
        <v>4</v>
      </c>
      <c r="K5" s="71">
        <f t="shared" ref="K5:K15" ca="1" si="1">IF(AND(H5&lt;&gt;"",I5&lt;&gt;""),I5-H5,IF(AND(H5&lt;&gt;"",I5=""),0-H5,IF(I5&lt;&gt;"",I5,0)))</f>
        <v>890.05</v>
      </c>
      <c r="L5" s="71">
        <f t="shared" ref="L5:L36" si="2">IF(AND($C$2&gt;0,B5&lt;&gt;""),ROUND(SUM(ER5:ER5)+SUM(FM5:FM5)-SUM(GH5),2),"")</f>
        <v>890.05</v>
      </c>
      <c r="M5" s="103">
        <f ca="1">IF(L5&lt;&gt;"",RANK(L5,L$5:INDIRECT(M$1,TRUE)),"")</f>
        <v>4</v>
      </c>
      <c r="N5" s="111">
        <f ca="1">IF(AND('Raw Data'!F3&lt;&gt;"",'Raw Data'!F3&lt;&gt;0),ROUNDDOWN('Raw Data'!F3,Title!$M$1),"")</f>
        <v>49.17</v>
      </c>
      <c r="O5" s="109" t="str">
        <f ca="1">IF(AND('Raw Data'!G3&lt;&gt;"",'Raw Data'!G3&lt;&gt;0),'Raw Data'!G3,"")</f>
        <v/>
      </c>
      <c r="P5" s="97">
        <f ca="1">IF(AND(N5&gt;0,N5&lt;&gt;""),IF(Title!$K$1=0,ROUNDDOWN((1000*N$1)/N5,2),ROUND((1000*N$1)/N5,2)),IF(N5="","",0))</f>
        <v>844.62</v>
      </c>
      <c r="Q5" s="51">
        <f ca="1">IF(OR(N5&lt;&gt;"",O5&lt;&gt;""),RANK(R5,R$5:INDIRECT(Q$1,TRUE)),"")</f>
        <v>6</v>
      </c>
      <c r="R5" s="71">
        <f ca="1">IF(AND(O5&lt;&gt;"",P5&lt;&gt;""),P5-O5,IF(AND(O5&lt;&gt;"",P5=""),0-O5,IF(P5&lt;&gt;"",P5,"")))</f>
        <v>844.62</v>
      </c>
      <c r="S5" s="71">
        <f t="shared" ref="S5:S36" ca="1" si="3">IF(AND($C$2&gt;1,B5&lt;&gt;""),ROUND(SUM(ER5:ES5)+SUM(FM5:FN5)-SUM(GI5),2),"")</f>
        <v>1734.67</v>
      </c>
      <c r="T5" s="103">
        <f ca="1">IF(S5&lt;&gt;"",RANK(S5,S$5:INDIRECT(T$1,TRUE)),"")</f>
        <v>5</v>
      </c>
      <c r="U5" s="111">
        <f ca="1">IF(AND('Raw Data'!H3&lt;&gt;"",'Raw Data'!H3&lt;&gt;0),ROUNDDOWN('Raw Data'!H3,Title!$M$1),"")</f>
        <v>43.24</v>
      </c>
      <c r="V5" s="106" t="str">
        <f ca="1">IF(AND('Raw Data'!I3&lt;&gt;"",'Raw Data'!I3&lt;&gt;0),'Raw Data'!I3,"")</f>
        <v/>
      </c>
      <c r="W5" s="97">
        <f ca="1">IF(AND(U5&gt;0,U5&lt;&gt;""),IF(Title!$K$1=0,ROUNDDOWN((1000*U$1)/U5,2),ROUND((1000*U$1)/U5,2)),IF(U5="","",0))</f>
        <v>1000</v>
      </c>
      <c r="X5" s="51">
        <f ca="1">IF(OR(U5&lt;&gt;"",V5&lt;&gt;""),RANK(Y5,Y$5:INDIRECT(X$1,TRUE)),"")</f>
        <v>1</v>
      </c>
      <c r="Y5" s="71">
        <f ca="1">IF(AND(V5&lt;&gt;"",W5&lt;&gt;""),W5-V5,IF(AND(V5&lt;&gt;"",W5=""),0-V5,IF(W5&lt;&gt;"",W5,"")))</f>
        <v>1000</v>
      </c>
      <c r="Z5" s="71">
        <f t="shared" ref="Z5:Z36" ca="1" si="4">IF(AND($C$2&gt;2,B5&lt;&gt;""),ROUND(SUM(ER5:ET5)+SUM(FM5:FO5)-SUM(GJ5),2),"")</f>
        <v>2734.67</v>
      </c>
      <c r="AA5" s="103">
        <f ca="1">IF(Z5&lt;&gt;"",RANK(Z5,Z$5:INDIRECT(AA$1,TRUE)),"")</f>
        <v>3</v>
      </c>
      <c r="AB5" s="111">
        <f ca="1">IF(AND('Raw Data'!J3&lt;&gt;"",'Raw Data'!J3&lt;&gt;0),ROUNDDOWN('Raw Data'!J3,Title!$M$1),"")</f>
        <v>43.94</v>
      </c>
      <c r="AC5" s="109" t="str">
        <f ca="1">IF(AND('Raw Data'!K3&lt;&gt;"",'Raw Data'!K3&lt;&gt;0),'Raw Data'!K3,"")</f>
        <v/>
      </c>
      <c r="AD5" s="97">
        <f ca="1">IF(AND(AB5&gt;0,AB5&lt;&gt;""),IF(Title!$K$1=0,ROUNDDOWN((1000*AB$1)/AB5,2),ROUND((1000*AB$1)/AB5,2)),IF(AB5="","",0))</f>
        <v>903.5</v>
      </c>
      <c r="AE5" s="51">
        <f ca="1">IF(OR(AB5&lt;&gt;"",AC5&lt;&gt;""),RANK(AF5,AF$5:INDIRECT(AE$1,TRUE)),"")</f>
        <v>4</v>
      </c>
      <c r="AF5" s="71">
        <f ca="1">IF(AND(AC5&lt;&gt;"",AD5&lt;&gt;""),AD5-AC5,IF(AND(AC5&lt;&gt;"",AD5=""),0-AC5,IF(AD5&lt;&gt;"",AD5,"")))</f>
        <v>903.5</v>
      </c>
      <c r="AG5" s="71">
        <f t="shared" ref="AG5:AG36" ca="1" si="5">IF(AND($C$2&gt;3,B5&lt;&gt;""),ROUND(SUM(ER5:EU5)+SUM(FM5:FP5)-SUM(GK5),2),"")</f>
        <v>2793.55</v>
      </c>
      <c r="AH5" s="103">
        <f ca="1">IF(AG5&lt;&gt;"",RANK(AG5,AG$5:INDIRECT(AH$1,TRUE)),"")</f>
        <v>3</v>
      </c>
      <c r="AI5" s="111">
        <f ca="1">IF(AND('Raw Data'!L3&lt;&gt;"",'Raw Data'!L3&lt;&gt;0),ROUNDDOWN('Raw Data'!L3,Title!$M$1),"")</f>
        <v>54.37</v>
      </c>
      <c r="AJ5" s="109" t="str">
        <f ca="1">IF(AND('Raw Data'!M3&lt;&gt;"",'Raw Data'!M3&lt;&gt;0),'Raw Data'!M3,"")</f>
        <v/>
      </c>
      <c r="AK5" s="97">
        <f ca="1">IF(AND(AI5&gt;0,AI5&lt;&gt;""),IF(Title!$K$1=0,ROUNDDOWN((1000*AI$1)/AI5,2),ROUND((1000*AI$1)/AI5,2)),IF(AI5="","",0))</f>
        <v>784.8</v>
      </c>
      <c r="AL5" s="51">
        <f ca="1">IF(OR(AI5&lt;&gt;"",AJ5&lt;&gt;""),RANK(AM5,AM$5:INDIRECT(AL$1,TRUE)),"")</f>
        <v>7</v>
      </c>
      <c r="AM5" s="71">
        <f ca="1">IF(AND(AJ5&lt;&gt;"",AK5&lt;&gt;""),AK5-AJ5,IF(AND(AJ5&lt;&gt;"",AK5=""),0-AJ5,IF(AK5&lt;&gt;"",AK5,"")))</f>
        <v>784.8</v>
      </c>
      <c r="AN5" s="71">
        <f t="shared" ref="AN5:AN36" ca="1" si="6">IF(AND($C$2&gt;4,B5&lt;&gt;""),ROUND(SUM(ER5:EV5)+SUM(FM5:FQ5)-SUM(GL5),2),"")</f>
        <v>3638.17</v>
      </c>
      <c r="AO5" s="103">
        <f ca="1">IF(AN5&lt;&gt;"",RANK(AN5,AN$5:INDIRECT(AO$1,TRUE)),"")</f>
        <v>5</v>
      </c>
      <c r="AP5" s="111">
        <f ca="1">IF(AND('Raw Data'!N3&lt;&gt;"",'Raw Data'!N3&lt;&gt;0),ROUNDDOWN('Raw Data'!N3,Title!$M$1),"")</f>
        <v>49.57</v>
      </c>
      <c r="AQ5" s="109" t="str">
        <f ca="1">IF(AND('Raw Data'!O3&lt;&gt;"",'Raw Data'!O3&lt;&gt;0),'Raw Data'!O3,"")</f>
        <v/>
      </c>
      <c r="AR5" s="97">
        <f ca="1">IF(AND(AP5&gt;0,AP5&lt;&gt;""),IF(Title!$K$1=0,ROUNDDOWN((1000*AP$1)/AP5,2),ROUND((1000*AP$1)/AP5,2)),IF(AP5="","",0))</f>
        <v>867.86</v>
      </c>
      <c r="AS5" s="51">
        <f ca="1">IF(OR(AP5&lt;&gt;"",AQ5&lt;&gt;""),RANK(AT5,AT$5:INDIRECT(AS$1,TRUE)),"")</f>
        <v>5</v>
      </c>
      <c r="AT5" s="71">
        <f ca="1">IF(AND(AQ5&lt;&gt;"",AR5&lt;&gt;""),AR5-AQ5,IF(AND(AQ5&lt;&gt;"",AR5=""),0-AQ5,IF(AR5&lt;&gt;"",AR5,"")))</f>
        <v>867.86</v>
      </c>
      <c r="AU5" s="71">
        <f t="shared" ref="AU5:AU36" ca="1" si="7">IF(AND($C$2&gt;5,B5&lt;&gt;""),ROUND(SUM(ER5:EW5)+SUM(FM5:FR5)-SUM(GM5),2),"")</f>
        <v>4506.03</v>
      </c>
      <c r="AV5" s="103">
        <f ca="1">IF(AU5&lt;&gt;"",RANK(AU5,AU$5:INDIRECT(AV$1,TRUE)),"")</f>
        <v>5</v>
      </c>
      <c r="AW5" s="111">
        <f ca="1">IF(AND('Raw Data'!P3&lt;&gt;"",'Raw Data'!P3&lt;&gt;0),ROUNDDOWN('Raw Data'!P3,Title!$M$1),"")</f>
        <v>47.54</v>
      </c>
      <c r="AX5" s="106" t="str">
        <f ca="1">IF(AND('Raw Data'!Q3&lt;&gt;"",'Raw Data'!Q3&lt;&gt;0),'Raw Data'!Q3,"")</f>
        <v/>
      </c>
      <c r="AY5" s="97">
        <f ca="1">IF(AND(AW5&gt;0,AW5&lt;&gt;""),IF(Title!$K$1=0,ROUNDDOWN((1000*AW$1)/AW5,2),ROUND((1000*AW$1)/AW5,2)),IF(AW5="","",0))</f>
        <v>829.4</v>
      </c>
      <c r="AZ5" s="51">
        <f ca="1">IF(OR(AW5&lt;&gt;"",AX5&lt;&gt;""),RANK(BA5,BA$5:INDIRECT(AZ$1,TRUE)),"")</f>
        <v>5</v>
      </c>
      <c r="BA5" s="71">
        <f ca="1">IF(AND(AX5&lt;&gt;"",AY5&lt;&gt;""),AY5-AX5,IF(AND(AX5&lt;&gt;"",AY5=""),0-AX5,IF(AY5&lt;&gt;"",AY5,"")))</f>
        <v>829.4</v>
      </c>
      <c r="BB5" s="71">
        <f t="shared" ref="BB5:BB36" ca="1" si="8">IF(AND($C$2&gt;6,B5&lt;&gt;""),ROUND(SUM(ER5:EX5)+SUM(FM5:FS5)-SUM(GN5),2),"")</f>
        <v>5335.43</v>
      </c>
      <c r="BC5" s="103">
        <f ca="1">IF(BB5&lt;&gt;"",RANK(BB5,BB$5:INDIRECT(BC$1,TRUE)),"")</f>
        <v>6</v>
      </c>
      <c r="BD5" s="111">
        <f ca="1">IF(AND('Raw Data'!R3&lt;&gt;"",'Raw Data'!R3&lt;&gt;0),ROUNDDOWN('Raw Data'!R3,Title!$M$1),"")</f>
        <v>46.15</v>
      </c>
      <c r="BE5" s="109" t="str">
        <f ca="1">IF(AND('Raw Data'!S3&lt;&gt;"",'Raw Data'!S3&lt;&gt;0),'Raw Data'!S3,"")</f>
        <v/>
      </c>
      <c r="BF5" s="97">
        <f ca="1">IF(AND(BD5&gt;0,BD5&lt;&gt;""),IF(Title!$K$1=0,ROUNDDOWN((1000*BD$1)/BD5,2),ROUND((1000*BD$1)/BD5,2)),IF(BD5="","",0))</f>
        <v>890.14</v>
      </c>
      <c r="BG5" s="51">
        <f ca="1">IF(OR(BD5&lt;&gt;"",BE5&lt;&gt;""),RANK(BH5,BH$5:INDIRECT(BG$1,TRUE)),"")</f>
        <v>3</v>
      </c>
      <c r="BH5" s="71">
        <f ca="1">IF(AND(BE5&lt;&gt;"",BF5&lt;&gt;""),BF5-BE5,IF(AND(BE5&lt;&gt;"",BF5=""),0-BE5,IF(BF5&lt;&gt;"",BF5,"")))</f>
        <v>890.14</v>
      </c>
      <c r="BI5" s="71">
        <f t="shared" ref="BI5:BI36" ca="1" si="9">IF(AND($C$2&gt;7,B5&lt;&gt;""),ROUND(SUM(ER5:EY5)+SUM(FM5:FT5)-SUM(GO5),2),"")</f>
        <v>6225.57</v>
      </c>
      <c r="BJ5" s="103">
        <f ca="1">IF(BI5&lt;&gt;"",RANK(BI5,BI$5:INDIRECT(BJ$1,TRUE)),"")</f>
        <v>5</v>
      </c>
      <c r="BK5" s="111">
        <f ca="1">IF(AND('Raw Data'!T3&lt;&gt;"",'Raw Data'!T3&lt;&gt;0),ROUNDDOWN('Raw Data'!T3,Title!$M$1),"")</f>
        <v>46.32</v>
      </c>
      <c r="BL5" s="109" t="str">
        <f ca="1">IF(AND('Raw Data'!U3&lt;&gt;"",'Raw Data'!U3&lt;&gt;0),'Raw Data'!U3,"")</f>
        <v/>
      </c>
      <c r="BM5" s="97">
        <f ca="1">IF(AND(BK5&gt;0,BK5&lt;&gt;""),ROUNDDOWN((1000*BK$1)/BK5,2),IF(BK5="","",0))</f>
        <v>887.95</v>
      </c>
      <c r="BN5" s="51">
        <f ca="1">IF(OR(BK5&lt;&gt;"",BL5&lt;&gt;""),RANK(BO5,BO$5:INDIRECT(BN$1,TRUE)),"")</f>
        <v>5</v>
      </c>
      <c r="BO5" s="71">
        <f ca="1">IF(AND(BL5&lt;&gt;"",BM5&lt;&gt;""),BM5-BL5,IF(AND(BL5&lt;&gt;"",BM5=""),0-BL5,IF(BM5&lt;&gt;"",BM5,"")))</f>
        <v>887.95</v>
      </c>
      <c r="BP5" s="71">
        <f t="shared" ref="BP5:BP36" ca="1" si="10">IF(AND($C$2&gt;8,B5&lt;&gt;""),ROUND(SUM(ER5:EZ5)+SUM(FM5:FU5)-SUM(GP5),2),"")</f>
        <v>7113.52</v>
      </c>
      <c r="BQ5" s="103">
        <f ca="1">IF(BP5&lt;&gt;"",RANK(BP5,BP$5:INDIRECT(BQ$1,TRUE)),"")</f>
        <v>6</v>
      </c>
      <c r="BR5" s="111">
        <f ca="1">IF(AND('Raw Data'!V3&lt;&gt;"",'Raw Data'!V3&lt;&gt;0),ROUNDDOWN('Raw Data'!V3,Title!$M$1),"")</f>
        <v>46.23</v>
      </c>
      <c r="BS5" s="109" t="str">
        <f ca="1">IF(AND('Raw Data'!W3&lt;&gt;"",'Raw Data'!W3&lt;&gt;0),'Raw Data'!W3,"")</f>
        <v/>
      </c>
      <c r="BT5" s="97">
        <f ca="1">IF(AND(BR5&gt;0,BR5&lt;&gt;""),IF(Title!$K$1=0,ROUNDDOWN((1000*BR$1)/BR5,2),ROUND((1000*BR$1)/BR5,2)),IF(BR5="","",0))</f>
        <v>810.51</v>
      </c>
      <c r="BU5" s="51">
        <f ca="1">IF(OR(BR5&lt;&gt;"",BS5&lt;&gt;""),RANK(BV5,BV$5:INDIRECT(BU$1,TRUE)),"")</f>
        <v>4</v>
      </c>
      <c r="BV5" s="71">
        <f ca="1">IF(AND(BS5&lt;&gt;"",BT5&lt;&gt;""),BT5-BS5,IF(AND(BS5&lt;&gt;"",BT5=""),0-BS5,IF(BT5&lt;&gt;"",BT5,"")))</f>
        <v>810.51</v>
      </c>
      <c r="BW5" s="71">
        <f t="shared" ref="BW5:BW36" ca="1" si="11">IF(AND($C$2&gt;9,B5&lt;&gt;""),ROUND(SUM(ER5:FA5)+SUM(FM5:FV5)-SUM(GQ5),2),"")</f>
        <v>7924.03</v>
      </c>
      <c r="BX5" s="103">
        <f ca="1">IF(BW5&lt;&gt;"",RANK(BW5,BW$5:INDIRECT(BX$1,TRUE)),"")</f>
        <v>6</v>
      </c>
      <c r="BY5" s="111">
        <f ca="1">IF(AND('Raw Data'!X3&lt;&gt;"",'Raw Data'!X3&lt;&gt;0),ROUNDDOWN('Raw Data'!X3,Title!$M$1),"")</f>
        <v>56.37</v>
      </c>
      <c r="BZ5" s="109" t="str">
        <f ca="1">IF(AND('Raw Data'!Y3&lt;&gt;"",'Raw Data'!Y3&lt;&gt;0),'Raw Data'!Y3,"")</f>
        <v/>
      </c>
      <c r="CA5" s="97">
        <f ca="1">IF(AND(BY5&gt;0,BY5&lt;&gt;""),IF(Title!$K$1=0,ROUNDDOWN((1000*BY$1)/BY5,2),ROUND((1000*BY$1)/BY5,2)),IF(BY5="","",0))</f>
        <v>719.7</v>
      </c>
      <c r="CB5" s="51">
        <f ca="1">IF(OR(BY5&lt;&gt;"",BZ5&lt;&gt;""),RANK(CC5,CC$5:INDIRECT(CB$1,TRUE)),"")</f>
        <v>7</v>
      </c>
      <c r="CC5" s="71">
        <f ca="1">IF(AND(BZ5&lt;&gt;"",CA5&lt;&gt;""),CA5-BZ5,IF(AND(BZ5&lt;&gt;"",CA5=""),0-BZ5,IF(CA5&lt;&gt;"",CA5,"")))</f>
        <v>719.7</v>
      </c>
      <c r="CD5" s="71">
        <f t="shared" ref="CD5:CD36" ca="1" si="12">IF(AND($C$2&gt;10,B5&lt;&gt;""),ROUND(SUM(ER5:FB5)+SUM(FM5:FW5)-SUM(GR5),2),"")</f>
        <v>8708.83</v>
      </c>
      <c r="CE5" s="103">
        <f ca="1">IF(CD5&lt;&gt;"",RANK(CD5,CD$5:INDIRECT(CE$1,TRUE)),"")</f>
        <v>6</v>
      </c>
      <c r="CF5" s="111">
        <f ca="1">IF(AND('Raw Data'!Z3&lt;&gt;"",'Raw Data'!Z3&lt;&gt;0),ROUNDDOWN('Raw Data'!Z3,Title!$M$1),"")</f>
        <v>54.57</v>
      </c>
      <c r="CG5" s="109" t="str">
        <f ca="1">IF(AND('Raw Data'!AA3&lt;&gt;"",'Raw Data'!AA3&lt;&gt;0),'Raw Data'!AA3,"")</f>
        <v/>
      </c>
      <c r="CH5" s="97">
        <f ca="1">IF(AND(CF5&gt;0,CF5&lt;&gt;""),IF(Title!$K$1=0,ROUNDDOWN((1000*CF$1)/CF5,2),ROUND((1000*CF$1)/CF5,2)),IF(CF5="","",0))</f>
        <v>916.25</v>
      </c>
      <c r="CI5" s="51">
        <f ca="1">IF(OR(CF5&lt;&gt;"",CG5&lt;&gt;""),RANK(CJ5,CJ$5:INDIRECT(CI$1,TRUE)),"")</f>
        <v>3</v>
      </c>
      <c r="CJ5" s="71">
        <f ca="1">IF(AND(CG5&lt;&gt;"",CH5&lt;&gt;""),CH5-CG5,IF(AND(CG5&lt;&gt;"",CH5=""),0-CG5,IF(CH5&lt;&gt;"",CH5,"")))</f>
        <v>916.25</v>
      </c>
      <c r="CK5" s="71">
        <f t="shared" ref="CK5:CK36" ca="1" si="13">IF(AND($C$2&gt;11,B5&lt;&gt;""),ROUND(SUM(ER5:FC5)+SUM(FM5:FX5)-SUM(GS5),2),"")</f>
        <v>9625.08</v>
      </c>
      <c r="CL5" s="103">
        <f ca="1">IF(CK5&lt;&gt;"",RANK(CK5,CK$5:INDIRECT(CL$1,TRUE)),"")</f>
        <v>6</v>
      </c>
      <c r="CM5" s="111" t="str">
        <f ca="1">IF(AND('Raw Data'!AB3&lt;&gt;"",'Raw Data'!AB3&lt;&gt;0),ROUNDDOWN('Raw Data'!AB3,Title!$M$1),"")</f>
        <v/>
      </c>
      <c r="CN5" s="109" t="str">
        <f ca="1">IF(AND('Raw Data'!AC3&lt;&gt;"",'Raw Data'!AC3&lt;&gt;0),'Raw Data'!AC3,"")</f>
        <v/>
      </c>
      <c r="CO5" s="97" t="str">
        <f ca="1">IF(AND(CM5&gt;0,CM5&lt;&gt;""),IF(Title!$K$1=0,ROUNDDOWN((1000*CM$1)/CM5,2),ROUND((1000*CM$1)/CM5,2)),IF(CM5="","",0))</f>
        <v/>
      </c>
      <c r="CP5" s="51" t="str">
        <f ca="1">IF(OR(CM5&lt;&gt;"",CN5&lt;&gt;""),RANK(CQ5,CQ$5:INDIRECT(CP$1,TRUE)),"")</f>
        <v/>
      </c>
      <c r="CQ5" s="71" t="str">
        <f ca="1">IF(AND(CN5&lt;&gt;"",CO5&lt;&gt;""),CO5-CN5,IF(AND(CN5&lt;&gt;"",CO5=""),0-CN5,IF(CO5&lt;&gt;"",CO5,"")))</f>
        <v/>
      </c>
      <c r="CR5" s="71" t="str">
        <f t="shared" ref="CR5:CR36" ca="1" si="14">IF(AND($C$2&gt;12,B5&lt;&gt;""),ROUND(SUM(ER5:FD5)+SUM(FM5:FY5)-SUM(GT5),2),"")</f>
        <v/>
      </c>
      <c r="CS5" s="103" t="str">
        <f ca="1">IF(CR5&lt;&gt;"",RANK(CR5,CR$5:INDIRECT(CS$1,TRUE)),"")</f>
        <v/>
      </c>
      <c r="CT5" s="111" t="str">
        <f ca="1">IF(AND('Raw Data'!AD3&lt;&gt;"",'Raw Data'!AD3&lt;&gt;0),ROUNDDOWN('Raw Data'!AD3,Title!$M$1),"")</f>
        <v/>
      </c>
      <c r="CU5" s="109" t="str">
        <f ca="1">IF(AND('Raw Data'!AE3&lt;&gt;"",'Raw Data'!AE3&lt;&gt;0),'Raw Data'!AE3,"")</f>
        <v/>
      </c>
      <c r="CV5" s="97" t="str">
        <f ca="1">IF(AND(CT5&gt;0,CT5&lt;&gt;""),IF(Title!$K$1=0,ROUNDDOWN((1000*CT$1)/CT5,2),ROUND((1000*CT$1)/CT5,2)),IF(CT5="","",0))</f>
        <v/>
      </c>
      <c r="CW5" s="51" t="str">
        <f ca="1">IF(OR(CT5&lt;&gt;"",CU5&lt;&gt;""),RANK(CX5,CX$5:INDIRECT(CW$1,TRUE)),"")</f>
        <v/>
      </c>
      <c r="CX5" s="71" t="str">
        <f ca="1">IF(AND(CU5&lt;&gt;"",CV5&lt;&gt;""),CV5-CU5,IF(AND(CU5&lt;&gt;"",CV5=""),0-CU5,IF(CV5&lt;&gt;"",CV5,"")))</f>
        <v/>
      </c>
      <c r="CY5" s="71" t="str">
        <f t="shared" ref="CY5:CY36" ca="1" si="15">IF(AND($C$2&gt;13,B5&lt;&gt;""),ROUND(SUM(ER5:FE5)+SUM(FM5:FZ5)-SUM(GU5),2),"")</f>
        <v/>
      </c>
      <c r="CZ5" s="103" t="str">
        <f ca="1">IF(CY5&lt;&gt;"",RANK(CY5,CY$5:INDIRECT(CZ$1,TRUE)),"")</f>
        <v/>
      </c>
      <c r="DA5" s="111" t="str">
        <f ca="1">IF(AND('Raw Data'!AF3&lt;&gt;"",'Raw Data'!AF3&lt;&gt;0),ROUNDDOWN('Raw Data'!AF3,Title!$M$1),"")</f>
        <v/>
      </c>
      <c r="DB5" s="109" t="str">
        <f ca="1">IF(AND('Raw Data'!AG3&lt;&gt;"",'Raw Data'!AG3&lt;&gt;0),'Raw Data'!AG3,"")</f>
        <v/>
      </c>
      <c r="DC5" s="97" t="str">
        <f ca="1">IF(AND(DA5&gt;0,DA5&lt;&gt;""),IF(Title!$K$1=0,ROUNDDOWN((1000*DA$1)/DA5,2),ROUND((1000*DA$1)/DA5,2)),IF(DA5="","",0))</f>
        <v/>
      </c>
      <c r="DD5" s="51" t="str">
        <f ca="1">IF(OR(DA5&lt;&gt;"",DB5&lt;&gt;""),RANK(DE5,DE$5:INDIRECT(DD$1,TRUE)),"")</f>
        <v/>
      </c>
      <c r="DE5" s="71" t="str">
        <f ca="1">IF(AND(DB5&lt;&gt;"",DC5&lt;&gt;""),DC5-DB5,IF(AND(DB5&lt;&gt;"",DC5=""),0-DB5,IF(DC5&lt;&gt;"",DC5,"")))</f>
        <v/>
      </c>
      <c r="DF5" s="71" t="str">
        <f t="shared" ref="DF5:DF36" ca="1" si="16">IF(AND($C$2&gt;14,B5&lt;&gt;""),ROUND(SUM(ER5:FF5)+SUM(FM5:GA5)-SUM(GV5),2),"")</f>
        <v/>
      </c>
      <c r="DG5" s="103" t="str">
        <f ca="1">IF(DF5&lt;&gt;"",RANK(DF5,DF$5:INDIRECT(DG$1,TRUE)),"")</f>
        <v/>
      </c>
      <c r="DH5" s="111" t="str">
        <f ca="1">IF(AND('Raw Data'!AH3&lt;&gt;"",'Raw Data'!AH3&lt;&gt;0),ROUNDDOWN('Raw Data'!AH3,Title!$M$1),"")</f>
        <v/>
      </c>
      <c r="DI5" s="109" t="str">
        <f ca="1">IF(AND('Raw Data'!AI3&lt;&gt;"",'Raw Data'!AI3&lt;&gt;0),'Raw Data'!AI3,"")</f>
        <v/>
      </c>
      <c r="DJ5" s="97" t="str">
        <f ca="1">IF(AND(DH5&gt;0,DH5&lt;&gt;""),IF(Title!$K$1=0,ROUNDDOWN((1000*DH$1)/DH5,2),ROUND((1000*DH$1)/DH5,2)),IF(DH5="","",0))</f>
        <v/>
      </c>
      <c r="DK5" s="51" t="str">
        <f ca="1">IF(OR(DH5&lt;&gt;"",DI5&lt;&gt;""),RANK(DL5,DL$5:INDIRECT(DK$1,TRUE)),"")</f>
        <v/>
      </c>
      <c r="DL5" s="71" t="str">
        <f ca="1">IF(AND(DI5&lt;&gt;"",DJ5&lt;&gt;""),DJ5-DI5,IF(AND(DI5&lt;&gt;"",DJ5=""),0-DI5,IF(DJ5&lt;&gt;"",DJ5,"")))</f>
        <v/>
      </c>
      <c r="DM5" s="71" t="str">
        <f t="shared" ref="DM5:DM36" ca="1" si="17">IF(AND($C$2&gt;15,B5&lt;&gt;""),ROUND(SUM(ER5:FG5)+SUM(FM5:GB5)-SUM(GW5),2),"")</f>
        <v/>
      </c>
      <c r="DN5" s="103" t="str">
        <f ca="1">IF(DM5&lt;&gt;"",RANK(DM5,DM$5:INDIRECT(DN$1,TRUE)),"")</f>
        <v/>
      </c>
      <c r="DO5" s="111" t="str">
        <f ca="1">IF(AND('Raw Data'!AJ3&lt;&gt;"",'Raw Data'!AJ3&lt;&gt;0),ROUNDDOWN('Raw Data'!AJ3,Title!$M$1),"")</f>
        <v/>
      </c>
      <c r="DP5" s="106" t="str">
        <f ca="1">IF(AND('Raw Data'!AK3&lt;&gt;"",'Raw Data'!AK3&lt;&gt;0),'Raw Data'!AK3,"")</f>
        <v/>
      </c>
      <c r="DQ5" s="97" t="str">
        <f ca="1">IF(AND(DO5&gt;0,DO5&lt;&gt;""),IF(Title!$K$1=0,ROUNDDOWN((1000*DO$1)/DO5,2),ROUND((1000*DO$1)/DO5,2)),IF(DO5="","",0))</f>
        <v/>
      </c>
      <c r="DR5" s="51" t="str">
        <f ca="1">IF(OR(DO5&lt;&gt;"",DP5&lt;&gt;""),RANK(DS5,DS$5:INDIRECT(DR$1,TRUE)),"")</f>
        <v/>
      </c>
      <c r="DS5" s="71" t="str">
        <f ca="1">IF(AND(DP5&lt;&gt;"",DQ5&lt;&gt;""),DQ5-DP5,IF(AND(DP5&lt;&gt;"",DQ5=""),0-DP5,IF(DQ5&lt;&gt;"",DQ5,"")))</f>
        <v/>
      </c>
      <c r="DT5" s="71" t="str">
        <f t="shared" ref="DT5:DT36" ca="1" si="18">IF(AND($C$2&gt;15,B5&lt;&gt;""),ROUND(SUM(ER5:FH5)+SUM(FM5:GC5)-SUM(GX5),2),"")</f>
        <v/>
      </c>
      <c r="DU5" s="103" t="str">
        <f ca="1">IF(DT5&lt;&gt;"",RANK(DT5,DT$5:INDIRECT(DU$1,TRUE)),"")</f>
        <v/>
      </c>
      <c r="DV5" s="111" t="str">
        <f ca="1">IF(AND('Raw Data'!AL3&lt;&gt;"",'Raw Data'!AL3&lt;&gt;0),ROUNDDOWN('Raw Data'!AL3,Title!$M$1),"")</f>
        <v/>
      </c>
      <c r="DW5" s="109" t="str">
        <f ca="1">IF(AND('Raw Data'!AM3&lt;&gt;"",'Raw Data'!AM3&lt;&gt;0),'Raw Data'!AM3,"")</f>
        <v/>
      </c>
      <c r="DX5" s="97" t="str">
        <f ca="1">IF(AND(DV5&gt;0,DV5&lt;&gt;""),IF(Title!$K$1=0,ROUNDDOWN((1000*DV$1)/DV5,2),ROUND((1000*DV$1)/DV5,2)),IF(DV5="","",0))</f>
        <v/>
      </c>
      <c r="DY5" s="51" t="str">
        <f ca="1">IF(OR(DV5&lt;&gt;"",DW5&lt;&gt;""),RANK(DZ5,DZ$5:INDIRECT(DY$1,TRUE)),"")</f>
        <v/>
      </c>
      <c r="DZ5" s="71" t="str">
        <f ca="1">IF(AND(DW5&lt;&gt;"",DX5&lt;&gt;""),DX5-DW5,IF(AND(DW5&lt;&gt;"",DX5=""),0-DW5,IF(DX5&lt;&gt;"",DX5,"")))</f>
        <v/>
      </c>
      <c r="EA5" s="71" t="str">
        <f t="shared" ref="EA5:EA36" ca="1" si="19">IF(AND($C$2&gt;15,B5&lt;&gt;""),ROUND(SUM(ER5:FI5)+SUM(FM5:GD5)-SUM(GY5),2),"")</f>
        <v/>
      </c>
      <c r="EB5" s="103" t="str">
        <f ca="1">IF(EA5&lt;&gt;"",RANK(EA5,EA$5:INDIRECT(EB$1,TRUE)),"")</f>
        <v/>
      </c>
      <c r="EC5" s="111" t="str">
        <f ca="1">IF(AND('Raw Data'!AN3&lt;&gt;"",'Raw Data'!AN3&lt;&gt;0),ROUNDDOWN('Raw Data'!AN3,Title!$M$1),"")</f>
        <v/>
      </c>
      <c r="ED5" s="109" t="str">
        <f ca="1">IF(AND('Raw Data'!AO3&lt;&gt;"",'Raw Data'!AO3&lt;&gt;0),'Raw Data'!AO3,"")</f>
        <v/>
      </c>
      <c r="EE5" s="97" t="str">
        <f ca="1">IF(AND(EC5&gt;0,EC5&lt;&gt;""),IF(Title!$K$1=0,ROUNDDOWN((1000*EC$1)/EC5,2),ROUND((1000*EC$1)/EC5,2)),IF(EC5="","",0))</f>
        <v/>
      </c>
      <c r="EF5" s="51" t="str">
        <f ca="1">IF(OR(EC5&lt;&gt;"",ED5&lt;&gt;""),RANK(EG5,EG$5:INDIRECT(EF$1,TRUE)),"")</f>
        <v/>
      </c>
      <c r="EG5" s="71" t="str">
        <f ca="1">IF(AND(ED5&lt;&gt;"",EE5&lt;&gt;""),EE5-ED5,IF(AND(ED5&lt;&gt;"",EE5=""),0-ED5,IF(EE5&lt;&gt;"",EE5,"")))</f>
        <v/>
      </c>
      <c r="EH5" s="71" t="str">
        <f t="shared" ref="EH5:EH36" ca="1" si="20">IF(AND($C$2&gt;15,B5&lt;&gt;""),ROUND(SUM(ER5:FJ5)+SUM(FM5:GE5)-SUM(GZ5),2),"")</f>
        <v/>
      </c>
      <c r="EI5" s="103" t="str">
        <f ca="1">IF(EH5&lt;&gt;"",RANK(EH5,EH$5:INDIRECT(EI$1,TRUE)),"")</f>
        <v/>
      </c>
      <c r="EJ5" s="111" t="str">
        <f ca="1">IF(AND('Raw Data'!AP3&lt;&gt;"",'Raw Data'!AP3&lt;&gt;0),ROUNDDOWN('Raw Data'!AP3,Title!$M$1),"")</f>
        <v/>
      </c>
      <c r="EK5" s="106" t="str">
        <f ca="1">IF(AND('Raw Data'!AQ3&lt;&gt;"",'Raw Data'!AQ3&lt;&gt;0),'Raw Data'!AQ3,"")</f>
        <v/>
      </c>
      <c r="EL5" s="97" t="str">
        <f ca="1">IF(AND(EJ5&gt;0,EJ5&lt;&gt;""),IF(Title!$K$1=0,ROUNDDOWN((1000*EJ$1)/EJ5,2),ROUND((1000*EJ$1)/EJ5,2)),IF(EJ5="","",0))</f>
        <v/>
      </c>
      <c r="EM5" s="51" t="str">
        <f ca="1">IF(OR(EJ5&lt;&gt;"",EK5&lt;&gt;""),RANK(EN5,EN$5:INDIRECT(EM$1,TRUE)),"")</f>
        <v/>
      </c>
      <c r="EN5" s="71" t="str">
        <f ca="1">IF(AND(EK5&lt;&gt;"",EL5&lt;&gt;""),EL5-EK5,IF(AND(EK5&lt;&gt;"",EL5=""),0-EK5,IF(EL5&lt;&gt;"",EL5,"")))</f>
        <v/>
      </c>
      <c r="EO5" s="71" t="str">
        <f t="shared" ref="EO5:EO36" ca="1" si="21">IF(AND($C$2&gt;15,B5&lt;&gt;""),ROUND(SUM(ER5:FK5)+SUM(FM5:GF5)-SUM(HA5),2),"")</f>
        <v/>
      </c>
      <c r="EP5" s="103" t="str">
        <f ca="1">IF(EO5&lt;&gt;"",RANK(EO5,EO$5:INDIRECT(EP$1,TRUE)),"")</f>
        <v/>
      </c>
      <c r="EQ5" s="51" t="str">
        <f ca="1">ADDRESS(ROW(),COLUMN()+1,1,TRUE)&amp;":"&amp;ADDRESS(ROW(),COLUMN()+$C$2,1,TRUE)</f>
        <v>$ER$5:$FC$5</v>
      </c>
      <c r="ER5" s="71">
        <f>SUM(I5)</f>
        <v>890.05</v>
      </c>
      <c r="ES5" s="71">
        <f ca="1">SUM(P5)</f>
        <v>844.62</v>
      </c>
      <c r="ET5" s="71">
        <f ca="1">SUM(W5)</f>
        <v>1000</v>
      </c>
      <c r="EU5" s="71">
        <f ca="1">SUM(AD5)</f>
        <v>903.5</v>
      </c>
      <c r="EV5" s="71">
        <f ca="1">SUM(AK5)</f>
        <v>784.8</v>
      </c>
      <c r="EW5" s="71">
        <f ca="1">SUM(AR5)</f>
        <v>867.86</v>
      </c>
      <c r="EX5" s="71">
        <f ca="1">SUM(AY5)</f>
        <v>829.4</v>
      </c>
      <c r="EY5" s="71">
        <f ca="1">SUM(BF5)</f>
        <v>890.14</v>
      </c>
      <c r="EZ5" s="71">
        <f ca="1">SUM(BM5)</f>
        <v>887.95</v>
      </c>
      <c r="FA5" s="71">
        <f ca="1">SUM(BT5)</f>
        <v>810.51</v>
      </c>
      <c r="FB5" s="71">
        <f ca="1">SUM(CA5)</f>
        <v>719.7</v>
      </c>
      <c r="FC5" s="71">
        <f ca="1">SUM(CH5)</f>
        <v>916.25</v>
      </c>
      <c r="FD5" s="71">
        <f ca="1">SUM(CO5)</f>
        <v>0</v>
      </c>
      <c r="FE5" s="71">
        <f ca="1">SUM(CV5)</f>
        <v>0</v>
      </c>
      <c r="FF5" s="71">
        <f ca="1">SUM(DC5)</f>
        <v>0</v>
      </c>
      <c r="FG5" s="71">
        <f ca="1">SUM(DJ5)</f>
        <v>0</v>
      </c>
      <c r="FH5" s="71">
        <f ca="1">SUM(DQ5)</f>
        <v>0</v>
      </c>
      <c r="FI5" s="71">
        <f ca="1">SUM(DX5)</f>
        <v>0</v>
      </c>
      <c r="FJ5" s="71">
        <f ca="1">SUM(EE5)</f>
        <v>0</v>
      </c>
      <c r="FK5" s="71">
        <f ca="1">SUM(EL5)</f>
        <v>0</v>
      </c>
      <c r="FL5" s="51" t="str">
        <f>ADDRESS(ROW(),COLUMN()+1,1,TRUE)&amp;":"&amp;ADDRESS(ROW(),COLUMN()+$C$2,1,TRUE)</f>
        <v>$FM$5:$FX$5</v>
      </c>
      <c r="FM5" s="72">
        <f>IF(H5&lt;&gt;"",0-H5,0)</f>
        <v>0</v>
      </c>
      <c r="FN5" s="51">
        <f>IF(O5&lt;&gt;"",0-O5,0)</f>
        <v>0</v>
      </c>
      <c r="FO5" s="51">
        <f>IF(V5&lt;&gt;"",0-V5,0)</f>
        <v>0</v>
      </c>
      <c r="FP5" s="51">
        <f>IF(AC5&lt;&gt;"",0-AC5,0)</f>
        <v>0</v>
      </c>
      <c r="FQ5" s="51">
        <f>IF(AJ5&lt;&gt;"",0-AJ5,0)</f>
        <v>0</v>
      </c>
      <c r="FR5" s="51">
        <f>IF(AQ5&lt;&gt;"",0-AQ5,0)</f>
        <v>0</v>
      </c>
      <c r="FS5" s="51">
        <f>IF(AX5&lt;&gt;"",0-AX5,0)</f>
        <v>0</v>
      </c>
      <c r="FT5" s="51">
        <f>IF(BE5&lt;&gt;"",0-BE5,0)</f>
        <v>0</v>
      </c>
      <c r="FU5" s="51">
        <f>IF(BL5&lt;&gt;"",0-BL5,0)</f>
        <v>0</v>
      </c>
      <c r="FV5" s="51">
        <f>IF(BS5&lt;&gt;"",0-BS5,0)</f>
        <v>0</v>
      </c>
      <c r="FW5" s="51">
        <f>IF(BZ5&lt;&gt;"",0-BZ5,0)</f>
        <v>0</v>
      </c>
      <c r="FX5" s="51">
        <f>IF(CG5&lt;&gt;"",0-CG5,0)</f>
        <v>0</v>
      </c>
      <c r="FY5" s="51">
        <f>IF(CN5&lt;&gt;"",0-CN5,0)</f>
        <v>0</v>
      </c>
      <c r="FZ5" s="51">
        <f>IF(CU5&lt;&gt;"",0-CU5,0)</f>
        <v>0</v>
      </c>
      <c r="GA5" s="51">
        <f>IF(DB5&lt;&gt;"",0-DB5,0)</f>
        <v>0</v>
      </c>
      <c r="GB5" s="51">
        <f>IF(DI5&lt;&gt;"",0-DI5,0)</f>
        <v>0</v>
      </c>
      <c r="GC5" s="51">
        <f>IF(DP5&lt;&gt;"",0-DP5,0)</f>
        <v>0</v>
      </c>
      <c r="GD5" s="51">
        <f>IF(DW5&lt;&gt;"",0-DW5,0)</f>
        <v>0</v>
      </c>
      <c r="GE5" s="51">
        <f>IF(ED5&lt;&gt;"",0-ED5,0)</f>
        <v>0</v>
      </c>
      <c r="GF5" s="51">
        <f>IF(EK5&lt;&gt;"",0-EK5,0)</f>
        <v>0</v>
      </c>
      <c r="GG5" s="51" t="str">
        <f>ADDRESS(ROW(),COLUMN()+$C$2,4,1)</f>
        <v>GS5</v>
      </c>
      <c r="GH5" s="71">
        <f>GetDiscardScore($ER5:ER5,GH$1)</f>
        <v>0</v>
      </c>
      <c r="GI5" s="71">
        <f ca="1">GetDiscardScore($ER5:ES5,GI$1)</f>
        <v>0</v>
      </c>
      <c r="GJ5" s="71">
        <f ca="1">GetDiscardScore($ER5:ET5,GJ$1)</f>
        <v>0</v>
      </c>
      <c r="GK5" s="71">
        <f ca="1">GetDiscardScore($ER5:EU5,GK$1)</f>
        <v>844.62</v>
      </c>
      <c r="GL5" s="71">
        <f ca="1">GetDiscardScore($ER5:EV5,GL$1)</f>
        <v>784.8</v>
      </c>
      <c r="GM5" s="71">
        <f ca="1">GetDiscardScore($ER5:EW5,GM$1)</f>
        <v>784.8</v>
      </c>
      <c r="GN5" s="71">
        <f ca="1">GetDiscardScore($ER5:EX5,GN$1)</f>
        <v>784.8</v>
      </c>
      <c r="GO5" s="71">
        <f ca="1">GetDiscardScore($ER5:EY5,GO$1)</f>
        <v>784.8</v>
      </c>
      <c r="GP5" s="71">
        <f ca="1">GetDiscardScore($ER5:EZ5,GP$1)</f>
        <v>784.8</v>
      </c>
      <c r="GQ5" s="71">
        <f ca="1">GetDiscardScore($ER5:FA5,GQ$1)</f>
        <v>784.8</v>
      </c>
      <c r="GR5" s="71">
        <f ca="1">GetDiscardScore($ER5:FB5,GR$1)</f>
        <v>719.7</v>
      </c>
      <c r="GS5" s="71">
        <f ca="1">GetDiscardScore($ER5:FC5,GS$1)</f>
        <v>719.7</v>
      </c>
      <c r="GT5" s="71">
        <f ca="1">GetDiscardScore($ER5:FD5,GT$1)</f>
        <v>0</v>
      </c>
      <c r="GU5" s="71">
        <f ca="1">GetDiscardScore($ER5:FE5,GU$1)</f>
        <v>0</v>
      </c>
      <c r="GV5" s="71">
        <f ca="1">GetDiscardScore($ER5:FF5,GV$1)</f>
        <v>0</v>
      </c>
      <c r="GW5" s="71">
        <f ca="1">GetDiscardScore($ER5:FG5,GW$1)</f>
        <v>0</v>
      </c>
      <c r="GX5" s="71">
        <f ca="1">GetDiscardScore($ER5:FH5,GX$1)</f>
        <v>0</v>
      </c>
      <c r="GY5" s="71">
        <f ca="1">GetDiscardScore($ER5:FI5,GY$1)</f>
        <v>0</v>
      </c>
      <c r="GZ5" s="71">
        <f ca="1">GetDiscardScore($ER5:FJ5,GZ$1)</f>
        <v>0</v>
      </c>
      <c r="HA5" s="71">
        <f ca="1">GetDiscardScore($ER5:FK5,HA$1)</f>
        <v>0</v>
      </c>
      <c r="HB5" s="73">
        <f ca="1">IF(AND($C$2&gt;0,B5&lt;&gt;""),ROUND(SUM(INDIRECT(EQ5))+SUM(INDIRECT(FL5))-SUM(INDIRECT(GG5)),2),"")</f>
        <v>9625.08</v>
      </c>
      <c r="HC5" s="72">
        <f ca="1">IF(HB5&lt;&gt;"",RANK(HB5,HB$5:INDIRECT(HC$1,TRUE),0),"")</f>
        <v>6</v>
      </c>
      <c r="HD5" s="70" t="str">
        <f ca="1">IF(HB5&lt;&gt;"",GetDiscardRounds(INDIRECT(EQ5),INDIRECT($GG$1)),"")</f>
        <v>11</v>
      </c>
    </row>
    <row r="6" spans="1:212" s="51" customFormat="1" ht="11.25">
      <c r="A6" s="41">
        <v>2</v>
      </c>
      <c r="B6" s="41" t="str">
        <f ca="1">IF('Raw Data'!B4&lt;&gt;"",'Raw Data'!B4,"")</f>
        <v>Mike Evans</v>
      </c>
      <c r="C6" s="51">
        <f ca="1">IF('Raw Data'!C4&lt;&gt;"",'Raw Data'!C4,"")</f>
        <v>24</v>
      </c>
      <c r="D6" s="42">
        <f t="shared" ref="D6:D69" ca="1" si="22">HB6</f>
        <v>9803.41</v>
      </c>
      <c r="E6" s="69">
        <f t="shared" ref="E6:E69" ca="1" si="23">IF($C$2&gt;0,HC6,"")</f>
        <v>4</v>
      </c>
      <c r="F6" s="99" t="str">
        <f t="shared" ca="1" si="0"/>
        <v>10</v>
      </c>
      <c r="G6" s="111">
        <f ca="1">IF(AND('Raw Data'!D4&lt;&gt;"",'Raw Data'!D4&lt;&gt;0),ROUNDDOWN('Raw Data'!D4,Title!$M$1),"")</f>
        <v>56.23</v>
      </c>
      <c r="H6" s="109" t="str">
        <f ca="1">IF(AND('Raw Data'!E4&lt;&gt;"",'Raw Data'!E4&lt;&gt;0),'Raw Data'!E4,"")</f>
        <v/>
      </c>
      <c r="I6" s="97">
        <f ca="1">IF(AND(G6&lt;&gt;"",G6&gt;0),IF(Title!$K$1=0,ROUNDDOWN((1000*G$1)/G6,2),ROUND((1000*G$1)/G6,2)),IF(G6="","",0))</f>
        <v>751.55</v>
      </c>
      <c r="J6" s="51">
        <f ca="1">IF(K6&lt;&gt;0,RANK(K6,K$5:INDIRECT(J$1,TRUE)),"")</f>
        <v>7</v>
      </c>
      <c r="K6" s="71">
        <f t="shared" ca="1" si="1"/>
        <v>751.55</v>
      </c>
      <c r="L6" s="71">
        <f t="shared" ca="1" si="2"/>
        <v>751.55</v>
      </c>
      <c r="M6" s="104">
        <f ca="1">IF(L6&lt;&gt;"",RANK(L6,L$5:INDIRECT(M$1,TRUE)),"")</f>
        <v>7</v>
      </c>
      <c r="N6" s="111">
        <f ca="1">IF(AND('Raw Data'!F4&lt;&gt;"",'Raw Data'!F4&lt;&gt;0),ROUNDDOWN('Raw Data'!F4,Title!$M$1),"")</f>
        <v>41.53</v>
      </c>
      <c r="O6" s="109" t="str">
        <f ca="1">IF(AND('Raw Data'!G4&lt;&gt;"",'Raw Data'!G4&lt;&gt;0),'Raw Data'!G4,"")</f>
        <v/>
      </c>
      <c r="P6" s="97">
        <f ca="1">IF(AND(N6&gt;0,N6&lt;&gt;""),IF(Title!$K$1=0,ROUNDDOWN((1000*N$1)/N6,2),ROUND((1000*N$1)/N6,2)),IF(N6="","",0))</f>
        <v>1000</v>
      </c>
      <c r="Q6" s="51">
        <f ca="1">IF(OR(N6&lt;&gt;"",O6&lt;&gt;""),RANK(R6,R$5:INDIRECT(Q$1,TRUE)),"")</f>
        <v>1</v>
      </c>
      <c r="R6" s="71">
        <f t="shared" ref="R6:R69" ca="1" si="24">IF(AND(O6&lt;&gt;"",P6&lt;&gt;""),P6-O6,IF(AND(O6&lt;&gt;"",P6=""),0-O6,IF(P6&lt;&gt;"",P6,"")))</f>
        <v>1000</v>
      </c>
      <c r="S6" s="71">
        <f t="shared" ca="1" si="3"/>
        <v>1751.55</v>
      </c>
      <c r="T6" s="104">
        <f ca="1">IF(S6&lt;&gt;"",RANK(S6,S$5:INDIRECT(T$1,TRUE)),"")</f>
        <v>4</v>
      </c>
      <c r="U6" s="111">
        <f ca="1">IF(AND('Raw Data'!H4&lt;&gt;"",'Raw Data'!H4&lt;&gt;0),ROUNDDOWN('Raw Data'!H4,Title!$M$1),"")</f>
        <v>45.58</v>
      </c>
      <c r="V6" s="109" t="str">
        <f ca="1">IF(AND('Raw Data'!I4&lt;&gt;"",'Raw Data'!I4&lt;&gt;0),'Raw Data'!I4,"")</f>
        <v/>
      </c>
      <c r="W6" s="97">
        <f ca="1">IF(AND(U6&gt;0,U6&lt;&gt;""),IF(Title!$K$1=0,ROUNDDOWN((1000*U$1)/U6,2),ROUND((1000*U$1)/U6,2)),IF(U6="","",0))</f>
        <v>948.66</v>
      </c>
      <c r="X6" s="51">
        <f ca="1">IF(OR(U6&lt;&gt;"",V6&lt;&gt;""),RANK(Y6,Y$5:INDIRECT(X$1,TRUE)),"")</f>
        <v>4</v>
      </c>
      <c r="Y6" s="71">
        <f t="shared" ref="Y6:Y69" ca="1" si="25">IF(AND(V6&lt;&gt;"",W6&lt;&gt;""),W6-V6,IF(AND(V6&lt;&gt;"",W6=""),0-V6,IF(W6&lt;&gt;"",W6,"")))</f>
        <v>948.66</v>
      </c>
      <c r="Z6" s="71">
        <f t="shared" ca="1" si="4"/>
        <v>2700.21</v>
      </c>
      <c r="AA6" s="104">
        <f ca="1">IF(Z6&lt;&gt;"",RANK(Z6,Z$5:INDIRECT(AA$1,TRUE)),"")</f>
        <v>4</v>
      </c>
      <c r="AB6" s="111">
        <f ca="1">IF(AND('Raw Data'!J4&lt;&gt;"",'Raw Data'!J4&lt;&gt;0),ROUNDDOWN('Raw Data'!J4,Title!$M$1),"")</f>
        <v>49.68</v>
      </c>
      <c r="AC6" s="109" t="str">
        <f ca="1">IF(AND('Raw Data'!K4&lt;&gt;"",'Raw Data'!K4&lt;&gt;0),'Raw Data'!K4,"")</f>
        <v/>
      </c>
      <c r="AD6" s="97">
        <f ca="1">IF(AND(AB6&gt;0,AB6&lt;&gt;""),IF(Title!$K$1=0,ROUNDDOWN((1000*AB$1)/AB6,2),ROUND((1000*AB$1)/AB6,2)),IF(AB6="","",0))</f>
        <v>799.11</v>
      </c>
      <c r="AE6" s="51">
        <f ca="1">IF(OR(AB6&lt;&gt;"",AC6&lt;&gt;""),RANK(AF6,AF$5:INDIRECT(AE$1,TRUE)),"")</f>
        <v>7</v>
      </c>
      <c r="AF6" s="71">
        <f t="shared" ref="AF6:AF69" ca="1" si="26">IF(AND(AC6&lt;&gt;"",AD6&lt;&gt;""),AD6-AC6,IF(AND(AC6&lt;&gt;"",AD6=""),0-AC6,IF(AD6&lt;&gt;"",AD6,"")))</f>
        <v>799.11</v>
      </c>
      <c r="AG6" s="71">
        <f t="shared" ca="1" si="5"/>
        <v>2747.77</v>
      </c>
      <c r="AH6" s="104">
        <f ca="1">IF(AG6&lt;&gt;"",RANK(AG6,AG$5:INDIRECT(AH$1,TRUE)),"")</f>
        <v>6</v>
      </c>
      <c r="AI6" s="111">
        <f ca="1">IF(AND('Raw Data'!L4&lt;&gt;"",'Raw Data'!L4&lt;&gt;0),ROUNDDOWN('Raw Data'!L4,Title!$M$1),"")</f>
        <v>49.25</v>
      </c>
      <c r="AJ6" s="109" t="str">
        <f ca="1">IF(AND('Raw Data'!M4&lt;&gt;"",'Raw Data'!M4&lt;&gt;0),'Raw Data'!M4,"")</f>
        <v/>
      </c>
      <c r="AK6" s="97">
        <f ca="1">IF(AND(AI6&gt;0,AI6&lt;&gt;""),IF(Title!$K$1=0,ROUNDDOWN((1000*AI$1)/AI6,2),ROUND((1000*AI$1)/AI6,2)),IF(AI6="","",0))</f>
        <v>866.39</v>
      </c>
      <c r="AL6" s="51">
        <f ca="1">IF(OR(AI6&lt;&gt;"",AJ6&lt;&gt;""),RANK(AM6,AM$5:INDIRECT(AL$1,TRUE)),"")</f>
        <v>4</v>
      </c>
      <c r="AM6" s="71">
        <f t="shared" ref="AM6:AM69" ca="1" si="27">IF(AND(AJ6&lt;&gt;"",AK6&lt;&gt;""),AK6-AJ6,IF(AND(AJ6&lt;&gt;"",AK6=""),0-AJ6,IF(AK6&lt;&gt;"",AK6,"")))</f>
        <v>866.39</v>
      </c>
      <c r="AN6" s="71">
        <f t="shared" ca="1" si="6"/>
        <v>3614.16</v>
      </c>
      <c r="AO6" s="104">
        <f ca="1">IF(AN6&lt;&gt;"",RANK(AN6,AN$5:INDIRECT(AO$1,TRUE)),"")</f>
        <v>6</v>
      </c>
      <c r="AP6" s="111">
        <f ca="1">IF(AND('Raw Data'!N4&lt;&gt;"",'Raw Data'!N4&lt;&gt;0),ROUNDDOWN('Raw Data'!N4,Title!$M$1),"")</f>
        <v>46.57</v>
      </c>
      <c r="AQ6" s="109" t="str">
        <f ca="1">IF(AND('Raw Data'!O4&lt;&gt;"",'Raw Data'!O4&lt;&gt;0),'Raw Data'!O4,"")</f>
        <v/>
      </c>
      <c r="AR6" s="97">
        <f ca="1">IF(AND(AP6&gt;0,AP6&lt;&gt;""),IF(Title!$K$1=0,ROUNDDOWN((1000*AP$1)/AP6,2),ROUND((1000*AP$1)/AP6,2)),IF(AP6="","",0))</f>
        <v>923.77</v>
      </c>
      <c r="AS6" s="51">
        <f ca="1">IF(OR(AP6&lt;&gt;"",AQ6&lt;&gt;""),RANK(AT6,AT$5:INDIRECT(AS$1,TRUE)),"")</f>
        <v>2</v>
      </c>
      <c r="AT6" s="71">
        <f t="shared" ref="AT6:AT69" ca="1" si="28">IF(AND(AQ6&lt;&gt;"",AR6&lt;&gt;""),AR6-AQ6,IF(AND(AQ6&lt;&gt;"",AR6=""),0-AQ6,IF(AR6&lt;&gt;"",AR6,"")))</f>
        <v>923.77</v>
      </c>
      <c r="AU6" s="71">
        <f t="shared" ca="1" si="7"/>
        <v>4537.93</v>
      </c>
      <c r="AV6" s="104">
        <f ca="1">IF(AU6&lt;&gt;"",RANK(AU6,AU$5:INDIRECT(AV$1,TRUE)),"")</f>
        <v>4</v>
      </c>
      <c r="AW6" s="111">
        <f ca="1">IF(AND('Raw Data'!P4&lt;&gt;"",'Raw Data'!P4&lt;&gt;0),ROUNDDOWN('Raw Data'!P4,Title!$M$1),"")</f>
        <v>45.91</v>
      </c>
      <c r="AX6" s="109" t="str">
        <f ca="1">IF(AND('Raw Data'!Q4&lt;&gt;"",'Raw Data'!Q4&lt;&gt;0),'Raw Data'!Q4,"")</f>
        <v/>
      </c>
      <c r="AY6" s="97">
        <f ca="1">IF(AND(AW6&gt;0,AW6&lt;&gt;""),IF(Title!$K$1=0,ROUNDDOWN((1000*AW$1)/AW6,2),ROUND((1000*AW$1)/AW6,2)),IF(AW6="","",0))</f>
        <v>858.85</v>
      </c>
      <c r="AZ6" s="51">
        <f ca="1">IF(OR(AW6&lt;&gt;"",AX6&lt;&gt;""),RANK(BA6,BA$5:INDIRECT(AZ$1,TRUE)),"")</f>
        <v>4</v>
      </c>
      <c r="BA6" s="71">
        <f t="shared" ref="BA6:BA69" ca="1" si="29">IF(AND(AX6&lt;&gt;"",AY6&lt;&gt;""),AY6-AX6,IF(AND(AX6&lt;&gt;"",AY6=""),0-AX6,IF(AY6&lt;&gt;"",AY6,"")))</f>
        <v>858.85</v>
      </c>
      <c r="BB6" s="71">
        <f t="shared" ca="1" si="8"/>
        <v>5396.78</v>
      </c>
      <c r="BC6" s="104">
        <f ca="1">IF(BB6&lt;&gt;"",RANK(BB6,BB$5:INDIRECT(BC$1,TRUE)),"")</f>
        <v>4</v>
      </c>
      <c r="BD6" s="111">
        <f ca="1">IF(AND('Raw Data'!R4&lt;&gt;"",'Raw Data'!R4&lt;&gt;0),ROUNDDOWN('Raw Data'!R4,Title!$M$1),"")</f>
        <v>49.75</v>
      </c>
      <c r="BE6" s="109" t="str">
        <f ca="1">IF(AND('Raw Data'!S4&lt;&gt;"",'Raw Data'!S4&lt;&gt;0),'Raw Data'!S4,"")</f>
        <v/>
      </c>
      <c r="BF6" s="97">
        <f ca="1">IF(AND(BD6&gt;0,BD6&lt;&gt;""),IF(Title!$K$1=0,ROUNDDOWN((1000*BD$1)/BD6,2),ROUND((1000*BD$1)/BD6,2)),IF(BD6="","",0))</f>
        <v>825.72</v>
      </c>
      <c r="BG6" s="51">
        <f ca="1">IF(OR(BD6&lt;&gt;"",BE6&lt;&gt;""),RANK(BH6,BH$5:INDIRECT(BG$1,TRUE)),"")</f>
        <v>7</v>
      </c>
      <c r="BH6" s="71">
        <f t="shared" ref="BH6:BH69" ca="1" si="30">IF(AND(BE6&lt;&gt;"",BF6&lt;&gt;""),BF6-BE6,IF(AND(BE6&lt;&gt;"",BF6=""),0-BE6,IF(BF6&lt;&gt;"",BF6,"")))</f>
        <v>825.72</v>
      </c>
      <c r="BI6" s="71">
        <f t="shared" ca="1" si="9"/>
        <v>6222.5</v>
      </c>
      <c r="BJ6" s="104">
        <f ca="1">IF(BI6&lt;&gt;"",RANK(BI6,BI$5:INDIRECT(BJ$1,TRUE)),"")</f>
        <v>6</v>
      </c>
      <c r="BK6" s="111">
        <f ca="1">IF(AND('Raw Data'!T4&lt;&gt;"",'Raw Data'!T4&lt;&gt;0),ROUNDDOWN('Raw Data'!T4,Title!$M$1),"")</f>
        <v>41.13</v>
      </c>
      <c r="BL6" s="109" t="str">
        <f ca="1">IF(AND('Raw Data'!U4&lt;&gt;"",'Raw Data'!U4&lt;&gt;0),'Raw Data'!U4,"")</f>
        <v/>
      </c>
      <c r="BM6" s="97">
        <f t="shared" ref="BM6:BM69" ca="1" si="31">IF(AND(BK6&gt;0,BK6&lt;&gt;""),ROUNDDOWN((1000*BK$1)/BK6,2),IF(BK6="","",0))</f>
        <v>1000</v>
      </c>
      <c r="BN6" s="51">
        <f ca="1">IF(OR(BK6&lt;&gt;"",BL6&lt;&gt;""),RANK(BO6,BO$5:INDIRECT(BN$1,TRUE)),"")</f>
        <v>1</v>
      </c>
      <c r="BO6" s="71">
        <f t="shared" ref="BO6:BO69" ca="1" si="32">IF(AND(BL6&lt;&gt;"",BM6&lt;&gt;""),BM6-BL6,IF(AND(BL6&lt;&gt;"",BM6=""),0-BL6,IF(BM6&lt;&gt;"",BM6,"")))</f>
        <v>1000</v>
      </c>
      <c r="BP6" s="71">
        <f t="shared" ca="1" si="10"/>
        <v>7222.5</v>
      </c>
      <c r="BQ6" s="104">
        <f ca="1">IF(BP6&lt;&gt;"",RANK(BP6,BP$5:INDIRECT(BQ$1,TRUE)),"")</f>
        <v>4</v>
      </c>
      <c r="BR6" s="111">
        <f ca="1">IF(AND('Raw Data'!V4&lt;&gt;"",'Raw Data'!V4&lt;&gt;0),ROUNDDOWN('Raw Data'!V4,Title!$M$1),"")</f>
        <v>50.64</v>
      </c>
      <c r="BS6" s="109" t="str">
        <f ca="1">IF(AND('Raw Data'!W4&lt;&gt;"",'Raw Data'!W4&lt;&gt;0),'Raw Data'!W4,"")</f>
        <v/>
      </c>
      <c r="BT6" s="97">
        <f ca="1">IF(AND(BR6&gt;0,BR6&lt;&gt;""),IF(Title!$K$1=0,ROUNDDOWN((1000*BR$1)/BR6,2),ROUND((1000*BR$1)/BR6,2)),IF(BR6="","",0))</f>
        <v>739.92</v>
      </c>
      <c r="BU6" s="51">
        <f ca="1">IF(OR(BR6&lt;&gt;"",BS6&lt;&gt;""),RANK(BV6,BV$5:INDIRECT(BU$1,TRUE)),"")</f>
        <v>7</v>
      </c>
      <c r="BV6" s="71">
        <f t="shared" ref="BV6:BV69" ca="1" si="33">IF(AND(BS6&lt;&gt;"",BT6&lt;&gt;""),BT6-BS6,IF(AND(BS6&lt;&gt;"",BT6=""),0-BS6,IF(BT6&lt;&gt;"",BT6,"")))</f>
        <v>739.92</v>
      </c>
      <c r="BW6" s="71">
        <f t="shared" ca="1" si="11"/>
        <v>7974.05</v>
      </c>
      <c r="BX6" s="104">
        <f ca="1">IF(BW6&lt;&gt;"",RANK(BW6,BW$5:INDIRECT(BX$1,TRUE)),"")</f>
        <v>5</v>
      </c>
      <c r="BY6" s="111">
        <f ca="1">IF(AND('Raw Data'!X4&lt;&gt;"",'Raw Data'!X4&lt;&gt;0),ROUNDDOWN('Raw Data'!X4,Title!$M$1),"")</f>
        <v>47.69</v>
      </c>
      <c r="BZ6" s="109" t="str">
        <f ca="1">IF(AND('Raw Data'!Y4&lt;&gt;"",'Raw Data'!Y4&lt;&gt;0),'Raw Data'!Y4,"")</f>
        <v/>
      </c>
      <c r="CA6" s="97">
        <f ca="1">IF(AND(BY6&gt;0,BY6&lt;&gt;""),IF(Title!$K$1=0,ROUNDDOWN((1000*BY$1)/BY6,2),ROUND((1000*BY$1)/BY6,2)),IF(BY6="","",0))</f>
        <v>850.7</v>
      </c>
      <c r="CB6" s="51">
        <f ca="1">IF(OR(BY6&lt;&gt;"",BZ6&lt;&gt;""),RANK(CC6,CC$5:INDIRECT(CB$1,TRUE)),"")</f>
        <v>4</v>
      </c>
      <c r="CC6" s="71">
        <f t="shared" ref="CC6:CC69" ca="1" si="34">IF(AND(BZ6&lt;&gt;"",CA6&lt;&gt;""),CA6-BZ6,IF(AND(BZ6&lt;&gt;"",CA6=""),0-BZ6,IF(CA6&lt;&gt;"",CA6,"")))</f>
        <v>850.7</v>
      </c>
      <c r="CD6" s="71">
        <f t="shared" ca="1" si="12"/>
        <v>8824.75</v>
      </c>
      <c r="CE6" s="104">
        <f ca="1">IF(CD6&lt;&gt;"",RANK(CD6,CD$5:INDIRECT(CE$1,TRUE)),"")</f>
        <v>4</v>
      </c>
      <c r="CF6" s="111">
        <f ca="1">IF(AND('Raw Data'!Z4&lt;&gt;"",'Raw Data'!Z4&lt;&gt;0),ROUNDDOWN('Raw Data'!Z4,Title!$M$1),"")</f>
        <v>51.09</v>
      </c>
      <c r="CG6" s="109" t="str">
        <f ca="1">IF(AND('Raw Data'!AA4&lt;&gt;"",'Raw Data'!AA4&lt;&gt;0),'Raw Data'!AA4,"")</f>
        <v/>
      </c>
      <c r="CH6" s="97">
        <f ca="1">IF(AND(CF6&gt;0,CF6&lt;&gt;""),IF(Title!$K$1=0,ROUNDDOWN((1000*CF$1)/CF6,2),ROUND((1000*CF$1)/CF6,2)),IF(CF6="","",0))</f>
        <v>978.66</v>
      </c>
      <c r="CI6" s="51">
        <f ca="1">IF(OR(CF6&lt;&gt;"",CG6&lt;&gt;""),RANK(CJ6,CJ$5:INDIRECT(CI$1,TRUE)),"")</f>
        <v>2</v>
      </c>
      <c r="CJ6" s="71">
        <f t="shared" ref="CJ6:CJ69" ca="1" si="35">IF(AND(CG6&lt;&gt;"",CH6&lt;&gt;""),CH6-CG6,IF(AND(CG6&lt;&gt;"",CH6=""),0-CG6,IF(CH6&lt;&gt;"",CH6,"")))</f>
        <v>978.66</v>
      </c>
      <c r="CK6" s="71">
        <f t="shared" ca="1" si="13"/>
        <v>9803.41</v>
      </c>
      <c r="CL6" s="104">
        <f ca="1">IF(CK6&lt;&gt;"",RANK(CK6,CK$5:INDIRECT(CL$1,TRUE)),"")</f>
        <v>4</v>
      </c>
      <c r="CM6" s="111" t="str">
        <f ca="1">IF(AND('Raw Data'!AB4&lt;&gt;"",'Raw Data'!AB4&lt;&gt;0),ROUNDDOWN('Raw Data'!AB4,Title!$M$1),"")</f>
        <v/>
      </c>
      <c r="CN6" s="109" t="str">
        <f ca="1">IF(AND('Raw Data'!AC4&lt;&gt;"",'Raw Data'!AC4&lt;&gt;0),'Raw Data'!AC4,"")</f>
        <v/>
      </c>
      <c r="CO6" s="97" t="str">
        <f ca="1">IF(AND(CM6&gt;0,CM6&lt;&gt;""),IF(Title!$K$1=0,ROUNDDOWN((1000*CM$1)/CM6,2),ROUND((1000*CM$1)/CM6,2)),IF(CM6="","",0))</f>
        <v/>
      </c>
      <c r="CP6" s="51" t="str">
        <f ca="1">IF(OR(CM6&lt;&gt;"",CN6&lt;&gt;""),RANK(CQ6,CQ$5:INDIRECT(CP$1,TRUE)),"")</f>
        <v/>
      </c>
      <c r="CQ6" s="71" t="str">
        <f t="shared" ref="CQ6:CQ69" ca="1" si="36">IF(AND(CN6&lt;&gt;"",CO6&lt;&gt;""),CO6-CN6,IF(AND(CN6&lt;&gt;"",CO6=""),0-CN6,IF(CO6&lt;&gt;"",CO6,"")))</f>
        <v/>
      </c>
      <c r="CR6" s="71" t="str">
        <f t="shared" ca="1" si="14"/>
        <v/>
      </c>
      <c r="CS6" s="104" t="str">
        <f ca="1">IF(CR6&lt;&gt;"",RANK(CR6,CR$5:INDIRECT(CS$1,TRUE)),"")</f>
        <v/>
      </c>
      <c r="CT6" s="111" t="str">
        <f ca="1">IF(AND('Raw Data'!AD4&lt;&gt;"",'Raw Data'!AD4&lt;&gt;0),ROUNDDOWN('Raw Data'!AD4,Title!$M$1),"")</f>
        <v/>
      </c>
      <c r="CU6" s="109" t="str">
        <f ca="1">IF(AND('Raw Data'!AE4&lt;&gt;"",'Raw Data'!AE4&lt;&gt;0),'Raw Data'!AE4,"")</f>
        <v/>
      </c>
      <c r="CV6" s="97" t="str">
        <f ca="1">IF(AND(CT6&gt;0,CT6&lt;&gt;""),IF(Title!$K$1=0,ROUNDDOWN((1000*CT$1)/CT6,2),ROUND((1000*CT$1)/CT6,2)),IF(CT6="","",0))</f>
        <v/>
      </c>
      <c r="CW6" s="51" t="str">
        <f ca="1">IF(OR(CT6&lt;&gt;"",CU6&lt;&gt;""),RANK(CX6,CX$5:INDIRECT(CW$1,TRUE)),"")</f>
        <v/>
      </c>
      <c r="CX6" s="71" t="str">
        <f t="shared" ref="CX6:CX69" ca="1" si="37">IF(AND(CU6&lt;&gt;"",CV6&lt;&gt;""),CV6-CU6,IF(AND(CU6&lt;&gt;"",CV6=""),0-CU6,IF(CV6&lt;&gt;"",CV6,"")))</f>
        <v/>
      </c>
      <c r="CY6" s="71" t="str">
        <f t="shared" ca="1" si="15"/>
        <v/>
      </c>
      <c r="CZ6" s="104" t="str">
        <f ca="1">IF(CY6&lt;&gt;"",RANK(CY6,CY$5:INDIRECT(CZ$1,TRUE)),"")</f>
        <v/>
      </c>
      <c r="DA6" s="111" t="str">
        <f ca="1">IF(AND('Raw Data'!AF4&lt;&gt;"",'Raw Data'!AF4&lt;&gt;0),ROUNDDOWN('Raw Data'!AF4,Title!$M$1),"")</f>
        <v/>
      </c>
      <c r="DB6" s="109" t="str">
        <f ca="1">IF(AND('Raw Data'!AG4&lt;&gt;"",'Raw Data'!AG4&lt;&gt;0),'Raw Data'!AG4,"")</f>
        <v/>
      </c>
      <c r="DC6" s="97" t="str">
        <f ca="1">IF(AND(DA6&gt;0,DA6&lt;&gt;""),IF(Title!$K$1=0,ROUNDDOWN((1000*DA$1)/DA6,2),ROUND((1000*DA$1)/DA6,2)),IF(DA6="","",0))</f>
        <v/>
      </c>
      <c r="DD6" s="51" t="str">
        <f ca="1">IF(OR(DA6&lt;&gt;"",DB6&lt;&gt;""),RANK(DE6,DE$5:INDIRECT(DD$1,TRUE)),"")</f>
        <v/>
      </c>
      <c r="DE6" s="71" t="str">
        <f t="shared" ref="DE6:DE69" ca="1" si="38">IF(AND(DB6&lt;&gt;"",DC6&lt;&gt;""),DC6-DB6,IF(AND(DB6&lt;&gt;"",DC6=""),0-DB6,IF(DC6&lt;&gt;"",DC6,"")))</f>
        <v/>
      </c>
      <c r="DF6" s="71" t="str">
        <f t="shared" ca="1" si="16"/>
        <v/>
      </c>
      <c r="DG6" s="104" t="str">
        <f ca="1">IF(DF6&lt;&gt;"",RANK(DF6,DF$5:INDIRECT(DG$1,TRUE)),"")</f>
        <v/>
      </c>
      <c r="DH6" s="111" t="str">
        <f ca="1">IF(AND('Raw Data'!AH4&lt;&gt;"",'Raw Data'!AH4&lt;&gt;0),ROUNDDOWN('Raw Data'!AH4,Title!$M$1),"")</f>
        <v/>
      </c>
      <c r="DI6" s="109" t="str">
        <f ca="1">IF(AND('Raw Data'!AI4&lt;&gt;"",'Raw Data'!AI4&lt;&gt;0),'Raw Data'!AI4,"")</f>
        <v/>
      </c>
      <c r="DJ6" s="97" t="str">
        <f ca="1">IF(AND(DH6&gt;0,DH6&lt;&gt;""),IF(Title!$K$1=0,ROUNDDOWN((1000*DH$1)/DH6,2),ROUND((1000*DH$1)/DH6,2)),IF(DH6="","",0))</f>
        <v/>
      </c>
      <c r="DK6" s="51" t="str">
        <f ca="1">IF(OR(DH6&lt;&gt;"",DI6&lt;&gt;""),RANK(DL6,DL$5:INDIRECT(DK$1,TRUE)),"")</f>
        <v/>
      </c>
      <c r="DL6" s="71" t="str">
        <f t="shared" ref="DL6:DL69" ca="1" si="39">IF(AND(DI6&lt;&gt;"",DJ6&lt;&gt;""),DJ6-DI6,IF(AND(DI6&lt;&gt;"",DJ6=""),0-DI6,IF(DJ6&lt;&gt;"",DJ6,"")))</f>
        <v/>
      </c>
      <c r="DM6" s="71" t="str">
        <f t="shared" ca="1" si="17"/>
        <v/>
      </c>
      <c r="DN6" s="104" t="str">
        <f ca="1">IF(DM6&lt;&gt;"",RANK(DM6,DM$5:INDIRECT(DN$1,TRUE)),"")</f>
        <v/>
      </c>
      <c r="DO6" s="111" t="str">
        <f ca="1">IF(AND('Raw Data'!AJ4&lt;&gt;"",'Raw Data'!AJ4&lt;&gt;0),ROUNDDOWN('Raw Data'!AJ4,Title!$M$1),"")</f>
        <v/>
      </c>
      <c r="DP6" s="109" t="str">
        <f ca="1">IF(AND('Raw Data'!AK4&lt;&gt;"",'Raw Data'!AK4&lt;&gt;0),'Raw Data'!AK4,"")</f>
        <v/>
      </c>
      <c r="DQ6" s="97" t="str">
        <f ca="1">IF(AND(DO6&gt;0,DO6&lt;&gt;""),IF(Title!$K$1=0,ROUNDDOWN((1000*DO$1)/DO6,2),ROUND((1000*DO$1)/DO6,2)),IF(DO6="","",0))</f>
        <v/>
      </c>
      <c r="DR6" s="51" t="str">
        <f ca="1">IF(OR(DO6&lt;&gt;"",DP6&lt;&gt;""),RANK(DS6,DS$5:INDIRECT(DR$1,TRUE)),"")</f>
        <v/>
      </c>
      <c r="DS6" s="71" t="str">
        <f t="shared" ref="DS6:DS69" ca="1" si="40">IF(AND(DP6&lt;&gt;"",DQ6&lt;&gt;""),DQ6-DP6,IF(AND(DP6&lt;&gt;"",DQ6=""),0-DP6,IF(DQ6&lt;&gt;"",DQ6,"")))</f>
        <v/>
      </c>
      <c r="DT6" s="71" t="str">
        <f t="shared" ca="1" si="18"/>
        <v/>
      </c>
      <c r="DU6" s="104" t="str">
        <f ca="1">IF(DT6&lt;&gt;"",RANK(DT6,DT$5:INDIRECT(DU$1,TRUE)),"")</f>
        <v/>
      </c>
      <c r="DV6" s="111" t="str">
        <f ca="1">IF(AND('Raw Data'!AL4&lt;&gt;"",'Raw Data'!AL4&lt;&gt;0),ROUNDDOWN('Raw Data'!AL4,Title!$M$1),"")</f>
        <v/>
      </c>
      <c r="DW6" s="109" t="str">
        <f ca="1">IF(AND('Raw Data'!AM4&lt;&gt;"",'Raw Data'!AM4&lt;&gt;0),'Raw Data'!AM4,"")</f>
        <v/>
      </c>
      <c r="DX6" s="97" t="str">
        <f ca="1">IF(AND(DV6&gt;0,DV6&lt;&gt;""),IF(Title!$K$1=0,ROUNDDOWN((1000*DV$1)/DV6,2),ROUND((1000*DV$1)/DV6,2)),IF(DV6="","",0))</f>
        <v/>
      </c>
      <c r="DY6" s="51" t="str">
        <f ca="1">IF(OR(DV6&lt;&gt;"",DW6&lt;&gt;""),RANK(DZ6,DZ$5:INDIRECT(DY$1,TRUE)),"")</f>
        <v/>
      </c>
      <c r="DZ6" s="71" t="str">
        <f t="shared" ref="DZ6:DZ69" ca="1" si="41">IF(AND(DW6&lt;&gt;"",DX6&lt;&gt;""),DX6-DW6,IF(AND(DW6&lt;&gt;"",DX6=""),0-DW6,IF(DX6&lt;&gt;"",DX6,"")))</f>
        <v/>
      </c>
      <c r="EA6" s="71" t="str">
        <f t="shared" ca="1" si="19"/>
        <v/>
      </c>
      <c r="EB6" s="104" t="str">
        <f ca="1">IF(EA6&lt;&gt;"",RANK(EA6,EA$5:INDIRECT(EB$1,TRUE)),"")</f>
        <v/>
      </c>
      <c r="EC6" s="111" t="str">
        <f ca="1">IF(AND('Raw Data'!AN4&lt;&gt;"",'Raw Data'!AN4&lt;&gt;0),ROUNDDOWN('Raw Data'!AN4,Title!$M$1),"")</f>
        <v/>
      </c>
      <c r="ED6" s="109" t="str">
        <f ca="1">IF(AND('Raw Data'!AO4&lt;&gt;"",'Raw Data'!AO4&lt;&gt;0),'Raw Data'!AO4,"")</f>
        <v/>
      </c>
      <c r="EE6" s="97" t="str">
        <f ca="1">IF(AND(EC6&gt;0,EC6&lt;&gt;""),IF(Title!$K$1=0,ROUNDDOWN((1000*EC$1)/EC6,2),ROUND((1000*EC$1)/EC6,2)),IF(EC6="","",0))</f>
        <v/>
      </c>
      <c r="EF6" s="51" t="str">
        <f ca="1">IF(OR(EC6&lt;&gt;"",ED6&lt;&gt;""),RANK(EG6,EG$5:INDIRECT(EF$1,TRUE)),"")</f>
        <v/>
      </c>
      <c r="EG6" s="71" t="str">
        <f t="shared" ref="EG6:EG69" ca="1" si="42">IF(AND(ED6&lt;&gt;"",EE6&lt;&gt;""),EE6-ED6,IF(AND(ED6&lt;&gt;"",EE6=""),0-ED6,IF(EE6&lt;&gt;"",EE6,"")))</f>
        <v/>
      </c>
      <c r="EH6" s="71" t="str">
        <f t="shared" ca="1" si="20"/>
        <v/>
      </c>
      <c r="EI6" s="104" t="str">
        <f ca="1">IF(EH6&lt;&gt;"",RANK(EH6,EH$5:INDIRECT(EI$1,TRUE)),"")</f>
        <v/>
      </c>
      <c r="EJ6" s="111" t="str">
        <f ca="1">IF(AND('Raw Data'!AP4&lt;&gt;"",'Raw Data'!AP4&lt;&gt;0),ROUNDDOWN('Raw Data'!AP4,Title!$M$1),"")</f>
        <v/>
      </c>
      <c r="EK6" s="106" t="str">
        <f ca="1">IF(AND('Raw Data'!AQ4&lt;&gt;"",'Raw Data'!AQ4&lt;&gt;0),'Raw Data'!AQ4,"")</f>
        <v/>
      </c>
      <c r="EL6" s="97" t="str">
        <f ca="1">IF(AND(EJ6&gt;0,EJ6&lt;&gt;""),IF(Title!$K$1=0,ROUNDDOWN((1000*EJ$1)/EJ6,2),ROUND((1000*EJ$1)/EJ6,2)),IF(EJ6="","",0))</f>
        <v/>
      </c>
      <c r="EM6" s="51" t="str">
        <f ca="1">IF(OR(EJ6&lt;&gt;"",EK6&lt;&gt;""),RANK(EN6,EN$5:INDIRECT(EM$1,TRUE)),"")</f>
        <v/>
      </c>
      <c r="EN6" s="71" t="str">
        <f t="shared" ref="EN6:EN69" ca="1" si="43">IF(AND(EK6&lt;&gt;"",EL6&lt;&gt;""),EL6-EK6,IF(AND(EK6&lt;&gt;"",EL6=""),0-EK6,IF(EL6&lt;&gt;"",EL6,"")))</f>
        <v/>
      </c>
      <c r="EO6" s="71" t="str">
        <f t="shared" ca="1" si="21"/>
        <v/>
      </c>
      <c r="EP6" s="104" t="str">
        <f ca="1">IF(EO6&lt;&gt;"",RANK(EO6,EO$5:INDIRECT(EP$1,TRUE)),"")</f>
        <v/>
      </c>
      <c r="EQ6" s="51" t="str">
        <f t="shared" ref="EQ6:EQ69" ca="1" si="44">ADDRESS(ROW(),COLUMN()+1,1,TRUE)&amp;":"&amp;ADDRESS(ROW(),COLUMN()+$C$2,1,TRUE)</f>
        <v>$ER$6:$FC$6</v>
      </c>
      <c r="ER6" s="71">
        <f t="shared" ref="ER6:ER69" si="45">SUM(I6)</f>
        <v>751.55</v>
      </c>
      <c r="ES6" s="71">
        <f t="shared" ref="ES6:ES69" ca="1" si="46">SUM(P6)</f>
        <v>1000</v>
      </c>
      <c r="ET6" s="71">
        <f t="shared" ref="ET6:ET69" ca="1" si="47">SUM(W6)</f>
        <v>948.66</v>
      </c>
      <c r="EU6" s="71">
        <f t="shared" ref="EU6:EU69" ca="1" si="48">SUM(AD6)</f>
        <v>799.11</v>
      </c>
      <c r="EV6" s="71">
        <f t="shared" ref="EV6:EV69" ca="1" si="49">SUM(AK6)</f>
        <v>866.39</v>
      </c>
      <c r="EW6" s="71">
        <f t="shared" ref="EW6:EW69" ca="1" si="50">SUM(AR6)</f>
        <v>923.77</v>
      </c>
      <c r="EX6" s="71">
        <f t="shared" ref="EX6:EX69" ca="1" si="51">SUM(AY6)</f>
        <v>858.85</v>
      </c>
      <c r="EY6" s="71">
        <f t="shared" ref="EY6:EY69" ca="1" si="52">SUM(BF6)</f>
        <v>825.72</v>
      </c>
      <c r="EZ6" s="71">
        <f t="shared" ref="EZ6:EZ69" ca="1" si="53">SUM(BM6)</f>
        <v>1000</v>
      </c>
      <c r="FA6" s="71">
        <f t="shared" ref="FA6:FA69" ca="1" si="54">SUM(BT6)</f>
        <v>739.92</v>
      </c>
      <c r="FB6" s="71">
        <f t="shared" ref="FB6:FB69" ca="1" si="55">SUM(CA6)</f>
        <v>850.7</v>
      </c>
      <c r="FC6" s="71">
        <f t="shared" ref="FC6:FC69" ca="1" si="56">SUM(CH6)</f>
        <v>978.66</v>
      </c>
      <c r="FD6" s="71">
        <f t="shared" ref="FD6:FD69" ca="1" si="57">SUM(CO6)</f>
        <v>0</v>
      </c>
      <c r="FE6" s="71">
        <f t="shared" ref="FE6:FE69" ca="1" si="58">SUM(CV6)</f>
        <v>0</v>
      </c>
      <c r="FF6" s="71">
        <f t="shared" ref="FF6:FF69" ca="1" si="59">SUM(DC6)</f>
        <v>0</v>
      </c>
      <c r="FG6" s="71">
        <f t="shared" ref="FG6:FG69" ca="1" si="60">SUM(DJ6)</f>
        <v>0</v>
      </c>
      <c r="FH6" s="71">
        <f t="shared" ref="FH6:FH69" ca="1" si="61">SUM(DQ6)</f>
        <v>0</v>
      </c>
      <c r="FI6" s="71">
        <f t="shared" ref="FI6:FI69" ca="1" si="62">SUM(DX6)</f>
        <v>0</v>
      </c>
      <c r="FJ6" s="71">
        <f t="shared" ref="FJ6:FJ69" ca="1" si="63">SUM(EE6)</f>
        <v>0</v>
      </c>
      <c r="FK6" s="71">
        <f t="shared" ref="FK6:FK69" ca="1" si="64">SUM(EL6)</f>
        <v>0</v>
      </c>
      <c r="FL6" s="51" t="str">
        <f t="shared" ref="FL6:FL69" si="65">ADDRESS(ROW(),COLUMN()+1,1,TRUE)&amp;":"&amp;ADDRESS(ROW(),COLUMN()+$C$2,1,TRUE)</f>
        <v>$FM$6:$FX$6</v>
      </c>
      <c r="FM6" s="72">
        <f t="shared" ref="FM6:FM69" si="66">IF(H6&lt;&gt;"",0-H6,0)</f>
        <v>0</v>
      </c>
      <c r="FN6" s="51">
        <f t="shared" ref="FN6:FN69" si="67">IF(O6&lt;&gt;"",0-O6,0)</f>
        <v>0</v>
      </c>
      <c r="FO6" s="51">
        <f t="shared" ref="FO6:FO69" si="68">IF(V6&lt;&gt;"",0-V6,0)</f>
        <v>0</v>
      </c>
      <c r="FP6" s="51">
        <f t="shared" ref="FP6:FP69" si="69">IF(AC6&lt;&gt;"",0-AC6,0)</f>
        <v>0</v>
      </c>
      <c r="FQ6" s="51">
        <f t="shared" ref="FQ6:FQ69" si="70">IF(AJ6&lt;&gt;"",0-AJ6,0)</f>
        <v>0</v>
      </c>
      <c r="FR6" s="51">
        <f t="shared" ref="FR6:FR69" si="71">IF(AQ6&lt;&gt;"",0-AQ6,0)</f>
        <v>0</v>
      </c>
      <c r="FS6" s="51">
        <f t="shared" ref="FS6:FS69" si="72">IF(AX6&lt;&gt;"",0-AX6,0)</f>
        <v>0</v>
      </c>
      <c r="FT6" s="51">
        <f t="shared" ref="FT6:FT69" si="73">IF(BE6&lt;&gt;"",0-BE6,0)</f>
        <v>0</v>
      </c>
      <c r="FU6" s="51">
        <f t="shared" ref="FU6:FU69" si="74">IF(BL6&lt;&gt;"",0-BL6,0)</f>
        <v>0</v>
      </c>
      <c r="FV6" s="51">
        <f t="shared" ref="FV6:FV69" si="75">IF(BS6&lt;&gt;"",0-BS6,0)</f>
        <v>0</v>
      </c>
      <c r="FW6" s="51">
        <f t="shared" ref="FW6:FW69" si="76">IF(BZ6&lt;&gt;"",0-BZ6,0)</f>
        <v>0</v>
      </c>
      <c r="FX6" s="51">
        <f t="shared" ref="FX6:FX69" si="77">IF(CG6&lt;&gt;"",0-CG6,0)</f>
        <v>0</v>
      </c>
      <c r="FY6" s="51">
        <f t="shared" ref="FY6:FY69" si="78">IF(CN6&lt;&gt;"",0-CN6,0)</f>
        <v>0</v>
      </c>
      <c r="FZ6" s="51">
        <f t="shared" ref="FZ6:FZ69" si="79">IF(CU6&lt;&gt;"",0-CU6,0)</f>
        <v>0</v>
      </c>
      <c r="GA6" s="51">
        <f t="shared" ref="GA6:GA69" si="80">IF(DB6&lt;&gt;"",0-DB6,0)</f>
        <v>0</v>
      </c>
      <c r="GB6" s="51">
        <f t="shared" ref="GB6:GB69" si="81">IF(DI6&lt;&gt;"",0-DI6,0)</f>
        <v>0</v>
      </c>
      <c r="GC6" s="51">
        <f t="shared" ref="GC6:GC69" si="82">IF(DP6&lt;&gt;"",0-DP6,0)</f>
        <v>0</v>
      </c>
      <c r="GD6" s="51">
        <f t="shared" ref="GD6:GD69" si="83">IF(DW6&lt;&gt;"",0-DW6,0)</f>
        <v>0</v>
      </c>
      <c r="GE6" s="51">
        <f t="shared" ref="GE6:GE69" si="84">IF(ED6&lt;&gt;"",0-ED6,0)</f>
        <v>0</v>
      </c>
      <c r="GF6" s="51">
        <f t="shared" ref="GF6:GF69" si="85">IF(EK6&lt;&gt;"",0-EK6,0)</f>
        <v>0</v>
      </c>
      <c r="GG6" s="51" t="str">
        <f t="shared" ref="GG6:GG69" si="86">ADDRESS(ROW(),COLUMN()+$C$2,4,1)</f>
        <v>GS6</v>
      </c>
      <c r="GH6" s="71">
        <f>GetDiscardScore($ER6:ER6,GH$1)</f>
        <v>0</v>
      </c>
      <c r="GI6" s="71">
        <f ca="1">GetDiscardScore($ER6:ES6,GI$1)</f>
        <v>0</v>
      </c>
      <c r="GJ6" s="71">
        <f ca="1">GetDiscardScore($ER6:ET6,GJ$1)</f>
        <v>0</v>
      </c>
      <c r="GK6" s="71">
        <f ca="1">GetDiscardScore($ER6:EU6,GK$1)</f>
        <v>751.55</v>
      </c>
      <c r="GL6" s="71">
        <f ca="1">GetDiscardScore($ER6:EV6,GL$1)</f>
        <v>751.55</v>
      </c>
      <c r="GM6" s="71">
        <f ca="1">GetDiscardScore($ER6:EW6,GM$1)</f>
        <v>751.55</v>
      </c>
      <c r="GN6" s="71">
        <f ca="1">GetDiscardScore($ER6:EX6,GN$1)</f>
        <v>751.55</v>
      </c>
      <c r="GO6" s="71">
        <f ca="1">GetDiscardScore($ER6:EY6,GO$1)</f>
        <v>751.55</v>
      </c>
      <c r="GP6" s="71">
        <f ca="1">GetDiscardScore($ER6:EZ6,GP$1)</f>
        <v>751.55</v>
      </c>
      <c r="GQ6" s="71">
        <f ca="1">GetDiscardScore($ER6:FA6,GQ$1)</f>
        <v>739.92</v>
      </c>
      <c r="GR6" s="71">
        <f ca="1">GetDiscardScore($ER6:FB6,GR$1)</f>
        <v>739.92</v>
      </c>
      <c r="GS6" s="71">
        <f ca="1">GetDiscardScore($ER6:FC6,GS$1)</f>
        <v>739.92</v>
      </c>
      <c r="GT6" s="71">
        <f ca="1">GetDiscardScore($ER6:FD6,GT$1)</f>
        <v>0</v>
      </c>
      <c r="GU6" s="71">
        <f ca="1">GetDiscardScore($ER6:FE6,GU$1)</f>
        <v>0</v>
      </c>
      <c r="GV6" s="71">
        <f ca="1">GetDiscardScore($ER6:FF6,GV$1)</f>
        <v>0</v>
      </c>
      <c r="GW6" s="71">
        <f ca="1">GetDiscardScore($ER6:FG6,GW$1)</f>
        <v>0</v>
      </c>
      <c r="GX6" s="71">
        <f ca="1">GetDiscardScore($ER6:FH6,GX$1)</f>
        <v>0</v>
      </c>
      <c r="GY6" s="71">
        <f ca="1">GetDiscardScore($ER6:FI6,GY$1)</f>
        <v>0</v>
      </c>
      <c r="GZ6" s="71">
        <f ca="1">GetDiscardScore($ER6:FJ6,GZ$1)</f>
        <v>0</v>
      </c>
      <c r="HA6" s="71">
        <f ca="1">GetDiscardScore($ER6:FK6,HA$1)</f>
        <v>0</v>
      </c>
      <c r="HB6" s="73">
        <f t="shared" ref="HB6:HB69" ca="1" si="87">IF(AND($C$2&gt;0,B6&lt;&gt;""),ROUND(SUM(INDIRECT(EQ6))+SUM(INDIRECT(FL6))-SUM(INDIRECT(GG6)),2),"")</f>
        <v>9803.41</v>
      </c>
      <c r="HC6" s="72">
        <f ca="1">IF(HB6&lt;&gt;"",RANK(HB6,HB$5:INDIRECT(HC$1,TRUE),0),"")</f>
        <v>4</v>
      </c>
      <c r="HD6" s="70" t="str">
        <f t="shared" ref="HD6:HD69" ca="1" si="88">IF(HB6&lt;&gt;"",GetDiscardRounds(INDIRECT(EQ6),INDIRECT($GG$1)),"")</f>
        <v>10</v>
      </c>
    </row>
    <row r="7" spans="1:212" s="51" customFormat="1" ht="11.25">
      <c r="A7" s="41">
        <v>3</v>
      </c>
      <c r="B7" s="41" t="str">
        <f ca="1">IF('Raw Data'!B5&lt;&gt;"",'Raw Data'!B5,"")</f>
        <v>Mark Redsell</v>
      </c>
      <c r="C7" s="51">
        <f ca="1">IF('Raw Data'!C5&lt;&gt;"",'Raw Data'!C5,"")</f>
        <v>24</v>
      </c>
      <c r="D7" s="42">
        <f t="shared" ca="1" si="22"/>
        <v>10239.02</v>
      </c>
      <c r="E7" s="69">
        <f t="shared" ca="1" si="23"/>
        <v>2</v>
      </c>
      <c r="F7" s="99" t="str">
        <f t="shared" ca="1" si="0"/>
        <v>10</v>
      </c>
      <c r="G7" s="111">
        <f ca="1">IF(AND('Raw Data'!D5&lt;&gt;"",'Raw Data'!D5&lt;&gt;0),ROUNDDOWN('Raw Data'!D5,Title!$M$1),"")</f>
        <v>42.26</v>
      </c>
      <c r="H7" s="109" t="str">
        <f ca="1">IF(AND('Raw Data'!E5&lt;&gt;"",'Raw Data'!E5&lt;&gt;0),'Raw Data'!E5,"")</f>
        <v/>
      </c>
      <c r="I7" s="97">
        <f ca="1">IF(AND(G7&lt;&gt;"",G7&gt;0),IF(Title!$K$1=0,ROUNDDOWN((1000*G$1)/G7,2),ROUND((1000*G$1)/G7,2)),IF(G7="","",0))</f>
        <v>1000</v>
      </c>
      <c r="J7" s="51">
        <f ca="1">IF(K7&lt;&gt;0,RANK(K7,K$5:INDIRECT(J$1,TRUE)),"")</f>
        <v>1</v>
      </c>
      <c r="K7" s="71">
        <f t="shared" ca="1" si="1"/>
        <v>1000</v>
      </c>
      <c r="L7" s="71">
        <f t="shared" ca="1" si="2"/>
        <v>1000</v>
      </c>
      <c r="M7" s="104">
        <f ca="1">IF(L7&lt;&gt;"",RANK(L7,L$5:INDIRECT(M$1,TRUE)),"")</f>
        <v>1</v>
      </c>
      <c r="N7" s="111">
        <f ca="1">IF(AND('Raw Data'!F5&lt;&gt;"",'Raw Data'!F5&lt;&gt;0),ROUNDDOWN('Raw Data'!F5,Title!$M$1),"")</f>
        <v>48.17</v>
      </c>
      <c r="O7" s="109" t="str">
        <f ca="1">IF(AND('Raw Data'!G5&lt;&gt;"",'Raw Data'!G5&lt;&gt;0),'Raw Data'!G5,"")</f>
        <v/>
      </c>
      <c r="P7" s="97">
        <f ca="1">IF(AND(N7&gt;0,N7&lt;&gt;""),IF(Title!$K$1=0,ROUNDDOWN((1000*N$1)/N7,2),ROUND((1000*N$1)/N7,2)),IF(N7="","",0))</f>
        <v>862.15</v>
      </c>
      <c r="Q7" s="51">
        <f ca="1">IF(OR(N7&lt;&gt;"",O7&lt;&gt;""),RANK(R7,R$5:INDIRECT(Q$1,TRUE)),"")</f>
        <v>5</v>
      </c>
      <c r="R7" s="71">
        <f t="shared" ca="1" si="24"/>
        <v>862.15</v>
      </c>
      <c r="S7" s="71">
        <f t="shared" ca="1" si="3"/>
        <v>1862.15</v>
      </c>
      <c r="T7" s="104">
        <f ca="1">IF(S7&lt;&gt;"",RANK(S7,S$5:INDIRECT(T$1,TRUE)),"")</f>
        <v>2</v>
      </c>
      <c r="U7" s="111">
        <f ca="1">IF(AND('Raw Data'!H5&lt;&gt;"",'Raw Data'!H5&lt;&gt;0),ROUNDDOWN('Raw Data'!H5,Title!$M$1),"")</f>
        <v>45.22</v>
      </c>
      <c r="V7" s="109" t="str">
        <f ca="1">IF(AND('Raw Data'!I5&lt;&gt;"",'Raw Data'!I5&lt;&gt;0),'Raw Data'!I5,"")</f>
        <v/>
      </c>
      <c r="W7" s="97">
        <f ca="1">IF(AND(U7&gt;0,U7&lt;&gt;""),IF(Title!$K$1=0,ROUNDDOWN((1000*U$1)/U7,2),ROUND((1000*U$1)/U7,2)),IF(U7="","",0))</f>
        <v>956.21</v>
      </c>
      <c r="X7" s="51">
        <f ca="1">IF(OR(U7&lt;&gt;"",V7&lt;&gt;""),RANK(Y7,Y$5:INDIRECT(X$1,TRUE)),"")</f>
        <v>3</v>
      </c>
      <c r="Y7" s="71">
        <f t="shared" ca="1" si="25"/>
        <v>956.21</v>
      </c>
      <c r="Z7" s="71">
        <f t="shared" ca="1" si="4"/>
        <v>2818.36</v>
      </c>
      <c r="AA7" s="104">
        <f ca="1">IF(Z7&lt;&gt;"",RANK(Z7,Z$5:INDIRECT(AA$1,TRUE)),"")</f>
        <v>1</v>
      </c>
      <c r="AB7" s="111">
        <f ca="1">IF(AND('Raw Data'!J5&lt;&gt;"",'Raw Data'!J5&lt;&gt;0),ROUNDDOWN('Raw Data'!J5,Title!$M$1),"")</f>
        <v>42.22</v>
      </c>
      <c r="AC7" s="109" t="str">
        <f ca="1">IF(AND('Raw Data'!K5&lt;&gt;"",'Raw Data'!K5&lt;&gt;0),'Raw Data'!K5,"")</f>
        <v/>
      </c>
      <c r="AD7" s="97">
        <f ca="1">IF(AND(AB7&gt;0,AB7&lt;&gt;""),IF(Title!$K$1=0,ROUNDDOWN((1000*AB$1)/AB7,2),ROUND((1000*AB$1)/AB7,2)),IF(AB7="","",0))</f>
        <v>940.31</v>
      </c>
      <c r="AE7" s="51">
        <f ca="1">IF(OR(AB7&lt;&gt;"",AC7&lt;&gt;""),RANK(AF7,AF$5:INDIRECT(AE$1,TRUE)),"")</f>
        <v>2</v>
      </c>
      <c r="AF7" s="71">
        <f t="shared" ca="1" si="26"/>
        <v>940.31</v>
      </c>
      <c r="AG7" s="71">
        <f t="shared" ca="1" si="5"/>
        <v>2896.52</v>
      </c>
      <c r="AH7" s="104">
        <f ca="1">IF(AG7&lt;&gt;"",RANK(AG7,AG$5:INDIRECT(AH$1,TRUE)),"")</f>
        <v>2</v>
      </c>
      <c r="AI7" s="111">
        <f ca="1">IF(AND('Raw Data'!L5&lt;&gt;"",'Raw Data'!L5&lt;&gt;0),ROUNDDOWN('Raw Data'!L5,Title!$M$1),"")</f>
        <v>52.08</v>
      </c>
      <c r="AJ7" s="109" t="str">
        <f ca="1">IF(AND('Raw Data'!M5&lt;&gt;"",'Raw Data'!M5&lt;&gt;0),'Raw Data'!M5,"")</f>
        <v/>
      </c>
      <c r="AK7" s="97">
        <f ca="1">IF(AND(AI7&gt;0,AI7&lt;&gt;""),IF(Title!$K$1=0,ROUNDDOWN((1000*AI$1)/AI7,2),ROUND((1000*AI$1)/AI7,2)),IF(AI7="","",0))</f>
        <v>819.31</v>
      </c>
      <c r="AL7" s="51">
        <f ca="1">IF(OR(AI7&lt;&gt;"",AJ7&lt;&gt;""),RANK(AM7,AM$5:INDIRECT(AL$1,TRUE)),"")</f>
        <v>6</v>
      </c>
      <c r="AM7" s="71">
        <f t="shared" ca="1" si="27"/>
        <v>819.31</v>
      </c>
      <c r="AN7" s="71">
        <f t="shared" ca="1" si="6"/>
        <v>3758.67</v>
      </c>
      <c r="AO7" s="104">
        <f ca="1">IF(AN7&lt;&gt;"",RANK(AN7,AN$5:INDIRECT(AO$1,TRUE)),"")</f>
        <v>3</v>
      </c>
      <c r="AP7" s="111">
        <f ca="1">IF(AND('Raw Data'!N5&lt;&gt;"",'Raw Data'!N5&lt;&gt;0),ROUNDDOWN('Raw Data'!N5,Title!$M$1),"")</f>
        <v>46.84</v>
      </c>
      <c r="AQ7" s="109" t="str">
        <f ca="1">IF(AND('Raw Data'!O5&lt;&gt;"",'Raw Data'!O5&lt;&gt;0),'Raw Data'!O5,"")</f>
        <v/>
      </c>
      <c r="AR7" s="97">
        <f ca="1">IF(AND(AP7&gt;0,AP7&lt;&gt;""),IF(Title!$K$1=0,ROUNDDOWN((1000*AP$1)/AP7,2),ROUND((1000*AP$1)/AP7,2)),IF(AP7="","",0))</f>
        <v>918.44</v>
      </c>
      <c r="AS7" s="51">
        <f ca="1">IF(OR(AP7&lt;&gt;"",AQ7&lt;&gt;""),RANK(AT7,AT$5:INDIRECT(AS$1,TRUE)),"")</f>
        <v>3</v>
      </c>
      <c r="AT7" s="71">
        <f t="shared" ca="1" si="28"/>
        <v>918.44</v>
      </c>
      <c r="AU7" s="71">
        <f t="shared" ca="1" si="7"/>
        <v>4677.1099999999997</v>
      </c>
      <c r="AV7" s="104">
        <f ca="1">IF(AU7&lt;&gt;"",RANK(AU7,AU$5:INDIRECT(AV$1,TRUE)),"")</f>
        <v>2</v>
      </c>
      <c r="AW7" s="111">
        <f ca="1">IF(AND('Raw Data'!P5&lt;&gt;"",'Raw Data'!P5&lt;&gt;0),ROUNDDOWN('Raw Data'!P5,Title!$M$1),"")</f>
        <v>41.79</v>
      </c>
      <c r="AX7" s="109" t="str">
        <f ca="1">IF(AND('Raw Data'!Q5&lt;&gt;"",'Raw Data'!Q5&lt;&gt;0),'Raw Data'!Q5,"")</f>
        <v/>
      </c>
      <c r="AY7" s="97">
        <f ca="1">IF(AND(AW7&gt;0,AW7&lt;&gt;""),IF(Title!$K$1=0,ROUNDDOWN((1000*AW$1)/AW7,2),ROUND((1000*AW$1)/AW7,2)),IF(AW7="","",0))</f>
        <v>943.52</v>
      </c>
      <c r="AZ7" s="51">
        <f ca="1">IF(OR(AW7&lt;&gt;"",AX7&lt;&gt;""),RANK(BA7,BA$5:INDIRECT(AZ$1,TRUE)),"")</f>
        <v>2</v>
      </c>
      <c r="BA7" s="71">
        <f t="shared" ca="1" si="29"/>
        <v>943.52</v>
      </c>
      <c r="BB7" s="71">
        <f t="shared" ca="1" si="8"/>
        <v>5620.63</v>
      </c>
      <c r="BC7" s="104">
        <f ca="1">IF(BB7&lt;&gt;"",RANK(BB7,BB$5:INDIRECT(BC$1,TRUE)),"")</f>
        <v>2</v>
      </c>
      <c r="BD7" s="111">
        <f ca="1">IF(AND('Raw Data'!R5&lt;&gt;"",'Raw Data'!R5&lt;&gt;0),ROUNDDOWN('Raw Data'!R5,Title!$M$1),"")</f>
        <v>47.47</v>
      </c>
      <c r="BE7" s="109" t="str">
        <f ca="1">IF(AND('Raw Data'!S5&lt;&gt;"",'Raw Data'!S5&lt;&gt;0),'Raw Data'!S5,"")</f>
        <v/>
      </c>
      <c r="BF7" s="97">
        <f ca="1">IF(AND(BD7&gt;0,BD7&lt;&gt;""),IF(Title!$K$1=0,ROUNDDOWN((1000*BD$1)/BD7,2),ROUND((1000*BD$1)/BD7,2)),IF(BD7="","",0))</f>
        <v>865.38</v>
      </c>
      <c r="BG7" s="51">
        <f ca="1">IF(OR(BD7&lt;&gt;"",BE7&lt;&gt;""),RANK(BH7,BH$5:INDIRECT(BG$1,TRUE)),"")</f>
        <v>5</v>
      </c>
      <c r="BH7" s="71">
        <f t="shared" ca="1" si="30"/>
        <v>865.38</v>
      </c>
      <c r="BI7" s="71">
        <f t="shared" ca="1" si="9"/>
        <v>6486.01</v>
      </c>
      <c r="BJ7" s="104">
        <f ca="1">IF(BI7&lt;&gt;"",RANK(BI7,BI$5:INDIRECT(BJ$1,TRUE)),"")</f>
        <v>2</v>
      </c>
      <c r="BK7" s="111">
        <f ca="1">IF(AND('Raw Data'!T5&lt;&gt;"",'Raw Data'!T5&lt;&gt;0),ROUNDDOWN('Raw Data'!T5,Title!$M$1),"")</f>
        <v>43.34</v>
      </c>
      <c r="BL7" s="109" t="str">
        <f ca="1">IF(AND('Raw Data'!U5&lt;&gt;"",'Raw Data'!U5&lt;&gt;0),'Raw Data'!U5,"")</f>
        <v/>
      </c>
      <c r="BM7" s="97">
        <f t="shared" ca="1" si="31"/>
        <v>949</v>
      </c>
      <c r="BN7" s="51">
        <f ca="1">IF(OR(BK7&lt;&gt;"",BL7&lt;&gt;""),RANK(BO7,BO$5:INDIRECT(BN$1,TRUE)),"")</f>
        <v>2</v>
      </c>
      <c r="BO7" s="71">
        <f t="shared" ca="1" si="32"/>
        <v>949</v>
      </c>
      <c r="BP7" s="71">
        <f t="shared" ca="1" si="10"/>
        <v>7435.01</v>
      </c>
      <c r="BQ7" s="104">
        <f ca="1">IF(BP7&lt;&gt;"",RANK(BP7,BP$5:INDIRECT(BQ$1,TRUE)),"")</f>
        <v>2</v>
      </c>
      <c r="BR7" s="111">
        <f ca="1">IF(AND('Raw Data'!V5&lt;&gt;"",'Raw Data'!V5&lt;&gt;0),ROUNDDOWN('Raw Data'!V5,Title!$M$1),"")</f>
        <v>48.11</v>
      </c>
      <c r="BS7" s="109" t="str">
        <f ca="1">IF(AND('Raw Data'!W5&lt;&gt;"",'Raw Data'!W5&lt;&gt;0),'Raw Data'!W5,"")</f>
        <v/>
      </c>
      <c r="BT7" s="97">
        <f ca="1">IF(AND(BR7&gt;0,BR7&lt;&gt;""),IF(Title!$K$1=0,ROUNDDOWN((1000*BR$1)/BR7,2),ROUND((1000*BR$1)/BR7,2)),IF(BR7="","",0))</f>
        <v>778.84</v>
      </c>
      <c r="BU7" s="51">
        <f ca="1">IF(OR(BR7&lt;&gt;"",BS7&lt;&gt;""),RANK(BV7,BV$5:INDIRECT(BU$1,TRUE)),"")</f>
        <v>6</v>
      </c>
      <c r="BV7" s="71">
        <f t="shared" ca="1" si="33"/>
        <v>778.84</v>
      </c>
      <c r="BW7" s="71">
        <f t="shared" ca="1" si="11"/>
        <v>8254.32</v>
      </c>
      <c r="BX7" s="104">
        <f ca="1">IF(BW7&lt;&gt;"",RANK(BW7,BW$5:INDIRECT(BX$1,TRUE)),"")</f>
        <v>2</v>
      </c>
      <c r="BY7" s="111">
        <f ca="1">IF(AND('Raw Data'!X5&lt;&gt;"",'Raw Data'!X5&lt;&gt;0),ROUNDDOWN('Raw Data'!X5,Title!$M$1),"")</f>
        <v>41.2</v>
      </c>
      <c r="BZ7" s="109" t="str">
        <f ca="1">IF(AND('Raw Data'!Y5&lt;&gt;"",'Raw Data'!Y5&lt;&gt;0),'Raw Data'!Y5,"")</f>
        <v/>
      </c>
      <c r="CA7" s="97">
        <f ca="1">IF(AND(BY7&gt;0,BY7&lt;&gt;""),IF(Title!$K$1=0,ROUNDDOWN((1000*BY$1)/BY7,2),ROUND((1000*BY$1)/BY7,2)),IF(BY7="","",0))</f>
        <v>984.7</v>
      </c>
      <c r="CB7" s="51">
        <f ca="1">IF(OR(BY7&lt;&gt;"",BZ7&lt;&gt;""),RANK(CC7,CC$5:INDIRECT(CB$1,TRUE)),"")</f>
        <v>2</v>
      </c>
      <c r="CC7" s="71">
        <f t="shared" ca="1" si="34"/>
        <v>984.7</v>
      </c>
      <c r="CD7" s="71">
        <f t="shared" ca="1" si="12"/>
        <v>9239.02</v>
      </c>
      <c r="CE7" s="104">
        <f ca="1">IF(CD7&lt;&gt;"",RANK(CD7,CD$5:INDIRECT(CE$1,TRUE)),"")</f>
        <v>2</v>
      </c>
      <c r="CF7" s="111">
        <f ca="1">IF(AND('Raw Data'!Z5&lt;&gt;"",'Raw Data'!Z5&lt;&gt;0),ROUNDDOWN('Raw Data'!Z5,Title!$M$1),"")</f>
        <v>50</v>
      </c>
      <c r="CG7" s="109" t="str">
        <f ca="1">IF(AND('Raw Data'!AA5&lt;&gt;"",'Raw Data'!AA5&lt;&gt;0),'Raw Data'!AA5,"")</f>
        <v/>
      </c>
      <c r="CH7" s="97">
        <f ca="1">IF(AND(CF7&gt;0,CF7&lt;&gt;""),IF(Title!$K$1=0,ROUNDDOWN((1000*CF$1)/CF7,2),ROUND((1000*CF$1)/CF7,2)),IF(CF7="","",0))</f>
        <v>1000</v>
      </c>
      <c r="CI7" s="51">
        <f ca="1">IF(OR(CF7&lt;&gt;"",CG7&lt;&gt;""),RANK(CJ7,CJ$5:INDIRECT(CI$1,TRUE)),"")</f>
        <v>1</v>
      </c>
      <c r="CJ7" s="71">
        <f t="shared" ca="1" si="35"/>
        <v>1000</v>
      </c>
      <c r="CK7" s="71">
        <f t="shared" ca="1" si="13"/>
        <v>10239.02</v>
      </c>
      <c r="CL7" s="104">
        <f ca="1">IF(CK7&lt;&gt;"",RANK(CK7,CK$5:INDIRECT(CL$1,TRUE)),"")</f>
        <v>2</v>
      </c>
      <c r="CM7" s="111" t="str">
        <f ca="1">IF(AND('Raw Data'!AB5&lt;&gt;"",'Raw Data'!AB5&lt;&gt;0),ROUNDDOWN('Raw Data'!AB5,Title!$M$1),"")</f>
        <v/>
      </c>
      <c r="CN7" s="109" t="str">
        <f ca="1">IF(AND('Raw Data'!AC5&lt;&gt;"",'Raw Data'!AC5&lt;&gt;0),'Raw Data'!AC5,"")</f>
        <v/>
      </c>
      <c r="CO7" s="97" t="str">
        <f ca="1">IF(AND(CM7&gt;0,CM7&lt;&gt;""),IF(Title!$K$1=0,ROUNDDOWN((1000*CM$1)/CM7,2),ROUND((1000*CM$1)/CM7,2)),IF(CM7="","",0))</f>
        <v/>
      </c>
      <c r="CP7" s="51" t="str">
        <f ca="1">IF(OR(CM7&lt;&gt;"",CN7&lt;&gt;""),RANK(CQ7,CQ$5:INDIRECT(CP$1,TRUE)),"")</f>
        <v/>
      </c>
      <c r="CQ7" s="71" t="str">
        <f t="shared" ca="1" si="36"/>
        <v/>
      </c>
      <c r="CR7" s="71" t="str">
        <f t="shared" ca="1" si="14"/>
        <v/>
      </c>
      <c r="CS7" s="104" t="str">
        <f ca="1">IF(CR7&lt;&gt;"",RANK(CR7,CR$5:INDIRECT(CS$1,TRUE)),"")</f>
        <v/>
      </c>
      <c r="CT7" s="111" t="str">
        <f ca="1">IF(AND('Raw Data'!AD5&lt;&gt;"",'Raw Data'!AD5&lt;&gt;0),ROUNDDOWN('Raw Data'!AD5,Title!$M$1),"")</f>
        <v/>
      </c>
      <c r="CU7" s="109" t="str">
        <f ca="1">IF(AND('Raw Data'!AE5&lt;&gt;"",'Raw Data'!AE5&lt;&gt;0),'Raw Data'!AE5,"")</f>
        <v/>
      </c>
      <c r="CV7" s="97" t="str">
        <f ca="1">IF(AND(CT7&gt;0,CT7&lt;&gt;""),IF(Title!$K$1=0,ROUNDDOWN((1000*CT$1)/CT7,2),ROUND((1000*CT$1)/CT7,2)),IF(CT7="","",0))</f>
        <v/>
      </c>
      <c r="CW7" s="51" t="str">
        <f ca="1">IF(OR(CT7&lt;&gt;"",CU7&lt;&gt;""),RANK(CX7,CX$5:INDIRECT(CW$1,TRUE)),"")</f>
        <v/>
      </c>
      <c r="CX7" s="71" t="str">
        <f t="shared" ca="1" si="37"/>
        <v/>
      </c>
      <c r="CY7" s="71" t="str">
        <f t="shared" ca="1" si="15"/>
        <v/>
      </c>
      <c r="CZ7" s="104" t="str">
        <f ca="1">IF(CY7&lt;&gt;"",RANK(CY7,CY$5:INDIRECT(CZ$1,TRUE)),"")</f>
        <v/>
      </c>
      <c r="DA7" s="111" t="str">
        <f ca="1">IF(AND('Raw Data'!AF5&lt;&gt;"",'Raw Data'!AF5&lt;&gt;0),ROUNDDOWN('Raw Data'!AF5,Title!$M$1),"")</f>
        <v/>
      </c>
      <c r="DB7" s="109" t="str">
        <f ca="1">IF(AND('Raw Data'!AG5&lt;&gt;"",'Raw Data'!AG5&lt;&gt;0),'Raw Data'!AG5,"")</f>
        <v/>
      </c>
      <c r="DC7" s="97" t="str">
        <f ca="1">IF(AND(DA7&gt;0,DA7&lt;&gt;""),IF(Title!$K$1=0,ROUNDDOWN((1000*DA$1)/DA7,2),ROUND((1000*DA$1)/DA7,2)),IF(DA7="","",0))</f>
        <v/>
      </c>
      <c r="DD7" s="51" t="str">
        <f ca="1">IF(OR(DA7&lt;&gt;"",DB7&lt;&gt;""),RANK(DE7,DE$5:INDIRECT(DD$1,TRUE)),"")</f>
        <v/>
      </c>
      <c r="DE7" s="71" t="str">
        <f t="shared" ca="1" si="38"/>
        <v/>
      </c>
      <c r="DF7" s="71" t="str">
        <f t="shared" ca="1" si="16"/>
        <v/>
      </c>
      <c r="DG7" s="104" t="str">
        <f ca="1">IF(DF7&lt;&gt;"",RANK(DF7,DF$5:INDIRECT(DG$1,TRUE)),"")</f>
        <v/>
      </c>
      <c r="DH7" s="111" t="str">
        <f ca="1">IF(AND('Raw Data'!AH5&lt;&gt;"",'Raw Data'!AH5&lt;&gt;0),ROUNDDOWN('Raw Data'!AH5,Title!$M$1),"")</f>
        <v/>
      </c>
      <c r="DI7" s="109" t="str">
        <f ca="1">IF(AND('Raw Data'!AI5&lt;&gt;"",'Raw Data'!AI5&lt;&gt;0),'Raw Data'!AI5,"")</f>
        <v/>
      </c>
      <c r="DJ7" s="97" t="str">
        <f ca="1">IF(AND(DH7&gt;0,DH7&lt;&gt;""),IF(Title!$K$1=0,ROUNDDOWN((1000*DH$1)/DH7,2),ROUND((1000*DH$1)/DH7,2)),IF(DH7="","",0))</f>
        <v/>
      </c>
      <c r="DK7" s="51" t="str">
        <f ca="1">IF(OR(DH7&lt;&gt;"",DI7&lt;&gt;""),RANK(DL7,DL$5:INDIRECT(DK$1,TRUE)),"")</f>
        <v/>
      </c>
      <c r="DL7" s="71" t="str">
        <f t="shared" ca="1" si="39"/>
        <v/>
      </c>
      <c r="DM7" s="71" t="str">
        <f t="shared" ca="1" si="17"/>
        <v/>
      </c>
      <c r="DN7" s="104" t="str">
        <f ca="1">IF(DM7&lt;&gt;"",RANK(DM7,DM$5:INDIRECT(DN$1,TRUE)),"")</f>
        <v/>
      </c>
      <c r="DO7" s="111" t="str">
        <f ca="1">IF(AND('Raw Data'!AJ5&lt;&gt;"",'Raw Data'!AJ5&lt;&gt;0),ROUNDDOWN('Raw Data'!AJ5,Title!$M$1),"")</f>
        <v/>
      </c>
      <c r="DP7" s="109" t="str">
        <f ca="1">IF(AND('Raw Data'!AK5&lt;&gt;"",'Raw Data'!AK5&lt;&gt;0),'Raw Data'!AK5,"")</f>
        <v/>
      </c>
      <c r="DQ7" s="97" t="str">
        <f ca="1">IF(AND(DO7&gt;0,DO7&lt;&gt;""),IF(Title!$K$1=0,ROUNDDOWN((1000*DO$1)/DO7,2),ROUND((1000*DO$1)/DO7,2)),IF(DO7="","",0))</f>
        <v/>
      </c>
      <c r="DR7" s="51" t="str">
        <f ca="1">IF(OR(DO7&lt;&gt;"",DP7&lt;&gt;""),RANK(DS7,DS$5:INDIRECT(DR$1,TRUE)),"")</f>
        <v/>
      </c>
      <c r="DS7" s="71" t="str">
        <f t="shared" ca="1" si="40"/>
        <v/>
      </c>
      <c r="DT7" s="71" t="str">
        <f t="shared" ca="1" si="18"/>
        <v/>
      </c>
      <c r="DU7" s="104" t="str">
        <f ca="1">IF(DT7&lt;&gt;"",RANK(DT7,DT$5:INDIRECT(DU$1,TRUE)),"")</f>
        <v/>
      </c>
      <c r="DV7" s="111" t="str">
        <f ca="1">IF(AND('Raw Data'!AL5&lt;&gt;"",'Raw Data'!AL5&lt;&gt;0),ROUNDDOWN('Raw Data'!AL5,Title!$M$1),"")</f>
        <v/>
      </c>
      <c r="DW7" s="109" t="str">
        <f ca="1">IF(AND('Raw Data'!AM5&lt;&gt;"",'Raw Data'!AM5&lt;&gt;0),'Raw Data'!AM5,"")</f>
        <v/>
      </c>
      <c r="DX7" s="97" t="str">
        <f ca="1">IF(AND(DV7&gt;0,DV7&lt;&gt;""),IF(Title!$K$1=0,ROUNDDOWN((1000*DV$1)/DV7,2),ROUND((1000*DV$1)/DV7,2)),IF(DV7="","",0))</f>
        <v/>
      </c>
      <c r="DY7" s="51" t="str">
        <f ca="1">IF(OR(DV7&lt;&gt;"",DW7&lt;&gt;""),RANK(DZ7,DZ$5:INDIRECT(DY$1,TRUE)),"")</f>
        <v/>
      </c>
      <c r="DZ7" s="71" t="str">
        <f t="shared" ca="1" si="41"/>
        <v/>
      </c>
      <c r="EA7" s="71" t="str">
        <f t="shared" ca="1" si="19"/>
        <v/>
      </c>
      <c r="EB7" s="104" t="str">
        <f ca="1">IF(EA7&lt;&gt;"",RANK(EA7,EA$5:INDIRECT(EB$1,TRUE)),"")</f>
        <v/>
      </c>
      <c r="EC7" s="111" t="str">
        <f ca="1">IF(AND('Raw Data'!AN5&lt;&gt;"",'Raw Data'!AN5&lt;&gt;0),ROUNDDOWN('Raw Data'!AN5,Title!$M$1),"")</f>
        <v/>
      </c>
      <c r="ED7" s="109" t="str">
        <f ca="1">IF(AND('Raw Data'!AO5&lt;&gt;"",'Raw Data'!AO5&lt;&gt;0),'Raw Data'!AO5,"")</f>
        <v/>
      </c>
      <c r="EE7" s="97" t="str">
        <f ca="1">IF(AND(EC7&gt;0,EC7&lt;&gt;""),IF(Title!$K$1=0,ROUNDDOWN((1000*EC$1)/EC7,2),ROUND((1000*EC$1)/EC7,2)),IF(EC7="","",0))</f>
        <v/>
      </c>
      <c r="EF7" s="51" t="str">
        <f ca="1">IF(OR(EC7&lt;&gt;"",ED7&lt;&gt;""),RANK(EG7,EG$5:INDIRECT(EF$1,TRUE)),"")</f>
        <v/>
      </c>
      <c r="EG7" s="71" t="str">
        <f t="shared" ca="1" si="42"/>
        <v/>
      </c>
      <c r="EH7" s="71" t="str">
        <f t="shared" ca="1" si="20"/>
        <v/>
      </c>
      <c r="EI7" s="104" t="str">
        <f ca="1">IF(EH7&lt;&gt;"",RANK(EH7,EH$5:INDIRECT(EI$1,TRUE)),"")</f>
        <v/>
      </c>
      <c r="EJ7" s="111" t="str">
        <f ca="1">IF(AND('Raw Data'!AP5&lt;&gt;"",'Raw Data'!AP5&lt;&gt;0),ROUNDDOWN('Raw Data'!AP5,Title!$M$1),"")</f>
        <v/>
      </c>
      <c r="EK7" s="106" t="str">
        <f ca="1">IF(AND('Raw Data'!AQ5&lt;&gt;"",'Raw Data'!AQ5&lt;&gt;0),'Raw Data'!AQ5,"")</f>
        <v/>
      </c>
      <c r="EL7" s="97" t="str">
        <f ca="1">IF(AND(EJ7&gt;0,EJ7&lt;&gt;""),IF(Title!$K$1=0,ROUNDDOWN((1000*EJ$1)/EJ7,2),ROUND((1000*EJ$1)/EJ7,2)),IF(EJ7="","",0))</f>
        <v/>
      </c>
      <c r="EM7" s="51" t="str">
        <f ca="1">IF(OR(EJ7&lt;&gt;"",EK7&lt;&gt;""),RANK(EN7,EN$5:INDIRECT(EM$1,TRUE)),"")</f>
        <v/>
      </c>
      <c r="EN7" s="71" t="str">
        <f t="shared" ca="1" si="43"/>
        <v/>
      </c>
      <c r="EO7" s="71" t="str">
        <f t="shared" ca="1" si="21"/>
        <v/>
      </c>
      <c r="EP7" s="104" t="str">
        <f ca="1">IF(EO7&lt;&gt;"",RANK(EO7,EO$5:INDIRECT(EP$1,TRUE)),"")</f>
        <v/>
      </c>
      <c r="EQ7" s="51" t="str">
        <f t="shared" ca="1" si="44"/>
        <v>$ER$7:$FC$7</v>
      </c>
      <c r="ER7" s="71">
        <f t="shared" si="45"/>
        <v>1000</v>
      </c>
      <c r="ES7" s="71">
        <f t="shared" ca="1" si="46"/>
        <v>862.15</v>
      </c>
      <c r="ET7" s="71">
        <f t="shared" ca="1" si="47"/>
        <v>956.21</v>
      </c>
      <c r="EU7" s="71">
        <f t="shared" ca="1" si="48"/>
        <v>940.31</v>
      </c>
      <c r="EV7" s="71">
        <f t="shared" ca="1" si="49"/>
        <v>819.31</v>
      </c>
      <c r="EW7" s="71">
        <f t="shared" ca="1" si="50"/>
        <v>918.44</v>
      </c>
      <c r="EX7" s="71">
        <f t="shared" ca="1" si="51"/>
        <v>943.52</v>
      </c>
      <c r="EY7" s="71">
        <f t="shared" ca="1" si="52"/>
        <v>865.38</v>
      </c>
      <c r="EZ7" s="71">
        <f t="shared" ca="1" si="53"/>
        <v>949</v>
      </c>
      <c r="FA7" s="71">
        <f t="shared" ca="1" si="54"/>
        <v>778.84</v>
      </c>
      <c r="FB7" s="71">
        <f t="shared" ca="1" si="55"/>
        <v>984.7</v>
      </c>
      <c r="FC7" s="71">
        <f t="shared" ca="1" si="56"/>
        <v>1000</v>
      </c>
      <c r="FD7" s="71">
        <f t="shared" ca="1" si="57"/>
        <v>0</v>
      </c>
      <c r="FE7" s="71">
        <f t="shared" ca="1" si="58"/>
        <v>0</v>
      </c>
      <c r="FF7" s="71">
        <f t="shared" ca="1" si="59"/>
        <v>0</v>
      </c>
      <c r="FG7" s="71">
        <f t="shared" ca="1" si="60"/>
        <v>0</v>
      </c>
      <c r="FH7" s="71">
        <f t="shared" ca="1" si="61"/>
        <v>0</v>
      </c>
      <c r="FI7" s="71">
        <f t="shared" ca="1" si="62"/>
        <v>0</v>
      </c>
      <c r="FJ7" s="71">
        <f t="shared" ca="1" si="63"/>
        <v>0</v>
      </c>
      <c r="FK7" s="71">
        <f t="shared" ca="1" si="64"/>
        <v>0</v>
      </c>
      <c r="FL7" s="51" t="str">
        <f t="shared" si="65"/>
        <v>$FM$7:$FX$7</v>
      </c>
      <c r="FM7" s="72">
        <f t="shared" si="66"/>
        <v>0</v>
      </c>
      <c r="FN7" s="51">
        <f t="shared" si="67"/>
        <v>0</v>
      </c>
      <c r="FO7" s="51">
        <f t="shared" si="68"/>
        <v>0</v>
      </c>
      <c r="FP7" s="51">
        <f t="shared" si="69"/>
        <v>0</v>
      </c>
      <c r="FQ7" s="51">
        <f t="shared" si="70"/>
        <v>0</v>
      </c>
      <c r="FR7" s="51">
        <f t="shared" si="71"/>
        <v>0</v>
      </c>
      <c r="FS7" s="51">
        <f t="shared" si="72"/>
        <v>0</v>
      </c>
      <c r="FT7" s="51">
        <f t="shared" si="73"/>
        <v>0</v>
      </c>
      <c r="FU7" s="51">
        <f t="shared" si="74"/>
        <v>0</v>
      </c>
      <c r="FV7" s="51">
        <f t="shared" si="75"/>
        <v>0</v>
      </c>
      <c r="FW7" s="51">
        <f t="shared" si="76"/>
        <v>0</v>
      </c>
      <c r="FX7" s="51">
        <f t="shared" si="77"/>
        <v>0</v>
      </c>
      <c r="FY7" s="51">
        <f t="shared" si="78"/>
        <v>0</v>
      </c>
      <c r="FZ7" s="51">
        <f t="shared" si="79"/>
        <v>0</v>
      </c>
      <c r="GA7" s="51">
        <f t="shared" si="80"/>
        <v>0</v>
      </c>
      <c r="GB7" s="51">
        <f t="shared" si="81"/>
        <v>0</v>
      </c>
      <c r="GC7" s="51">
        <f t="shared" si="82"/>
        <v>0</v>
      </c>
      <c r="GD7" s="51">
        <f t="shared" si="83"/>
        <v>0</v>
      </c>
      <c r="GE7" s="51">
        <f t="shared" si="84"/>
        <v>0</v>
      </c>
      <c r="GF7" s="51">
        <f t="shared" si="85"/>
        <v>0</v>
      </c>
      <c r="GG7" s="51" t="str">
        <f t="shared" si="86"/>
        <v>GS7</v>
      </c>
      <c r="GH7" s="71">
        <f ca="1">GetDiscardScore($ER7:ER7,GH$1)</f>
        <v>0</v>
      </c>
      <c r="GI7" s="71">
        <f ca="1">GetDiscardScore($ER7:ES7,GI$1)</f>
        <v>0</v>
      </c>
      <c r="GJ7" s="71">
        <f ca="1">GetDiscardScore($ER7:ET7,GJ$1)</f>
        <v>0</v>
      </c>
      <c r="GK7" s="71">
        <f ca="1">GetDiscardScore($ER7:EU7,GK$1)</f>
        <v>862.15</v>
      </c>
      <c r="GL7" s="71">
        <f ca="1">GetDiscardScore($ER7:EV7,GL$1)</f>
        <v>819.31</v>
      </c>
      <c r="GM7" s="71">
        <f ca="1">GetDiscardScore($ER7:EW7,GM$1)</f>
        <v>819.31</v>
      </c>
      <c r="GN7" s="71">
        <f ca="1">GetDiscardScore($ER7:EX7,GN$1)</f>
        <v>819.31</v>
      </c>
      <c r="GO7" s="71">
        <f ca="1">GetDiscardScore($ER7:EY7,GO$1)</f>
        <v>819.31</v>
      </c>
      <c r="GP7" s="71">
        <f ca="1">GetDiscardScore($ER7:EZ7,GP$1)</f>
        <v>819.31</v>
      </c>
      <c r="GQ7" s="71">
        <f ca="1">GetDiscardScore($ER7:FA7,GQ$1)</f>
        <v>778.84</v>
      </c>
      <c r="GR7" s="71">
        <f ca="1">GetDiscardScore($ER7:FB7,GR$1)</f>
        <v>778.84</v>
      </c>
      <c r="GS7" s="71">
        <f ca="1">GetDiscardScore($ER7:FC7,GS$1)</f>
        <v>778.84</v>
      </c>
      <c r="GT7" s="71">
        <f ca="1">GetDiscardScore($ER7:FD7,GT$1)</f>
        <v>0</v>
      </c>
      <c r="GU7" s="71">
        <f ca="1">GetDiscardScore($ER7:FE7,GU$1)</f>
        <v>0</v>
      </c>
      <c r="GV7" s="71">
        <f ca="1">GetDiscardScore($ER7:FF7,GV$1)</f>
        <v>0</v>
      </c>
      <c r="GW7" s="71">
        <f ca="1">GetDiscardScore($ER7:FG7,GW$1)</f>
        <v>0</v>
      </c>
      <c r="GX7" s="71">
        <f ca="1">GetDiscardScore($ER7:FH7,GX$1)</f>
        <v>0</v>
      </c>
      <c r="GY7" s="71">
        <f ca="1">GetDiscardScore($ER7:FI7,GY$1)</f>
        <v>0</v>
      </c>
      <c r="GZ7" s="71">
        <f ca="1">GetDiscardScore($ER7:FJ7,GZ$1)</f>
        <v>0</v>
      </c>
      <c r="HA7" s="71">
        <f ca="1">GetDiscardScore($ER7:FK7,HA$1)</f>
        <v>0</v>
      </c>
      <c r="HB7" s="73">
        <f t="shared" ca="1" si="87"/>
        <v>10239.02</v>
      </c>
      <c r="HC7" s="72">
        <f ca="1">IF(HB7&lt;&gt;"",RANK(HB7,HB$5:INDIRECT(HC$1,TRUE),0),"")</f>
        <v>2</v>
      </c>
      <c r="HD7" s="70" t="str">
        <f t="shared" ca="1" si="88"/>
        <v>10</v>
      </c>
    </row>
    <row r="8" spans="1:212" s="74" customFormat="1" ht="11.25">
      <c r="A8" s="39">
        <v>4</v>
      </c>
      <c r="B8" s="39" t="str">
        <f ca="1">IF('Raw Data'!B6&lt;&gt;"",'Raw Data'!B6,"")</f>
        <v>Rich Bago</v>
      </c>
      <c r="C8" s="74">
        <f ca="1">IF('Raw Data'!C6&lt;&gt;"",'Raw Data'!C6,"")</f>
        <v>24</v>
      </c>
      <c r="D8" s="40">
        <f t="shared" ca="1" si="22"/>
        <v>10053.94</v>
      </c>
      <c r="E8" s="75">
        <f t="shared" ca="1" si="23"/>
        <v>3</v>
      </c>
      <c r="F8" s="100" t="str">
        <f t="shared" ca="1" si="0"/>
        <v>3</v>
      </c>
      <c r="G8" s="114">
        <f ca="1">IF(AND('Raw Data'!D6&lt;&gt;"",'Raw Data'!D6&lt;&gt;0),ROUNDDOWN('Raw Data'!D6,Title!$M$1),"")</f>
        <v>45.49</v>
      </c>
      <c r="H8" s="110" t="str">
        <f ca="1">IF(AND('Raw Data'!E6&lt;&gt;"",'Raw Data'!E6&lt;&gt;0),'Raw Data'!E6,"")</f>
        <v/>
      </c>
      <c r="I8" s="98">
        <f ca="1">IF(AND(G8&lt;&gt;"",G8&gt;0),IF(Title!$K$1=0,ROUNDDOWN((1000*G$1)/G8,2),ROUND((1000*G$1)/G8,2)),IF(G8="","",0))</f>
        <v>928.99</v>
      </c>
      <c r="J8" s="74">
        <f ca="1">IF(K8&lt;&gt;0,RANK(K8,K$5:INDIRECT(J$1,TRUE)),"")</f>
        <v>3</v>
      </c>
      <c r="K8" s="77">
        <f t="shared" ca="1" si="1"/>
        <v>928.99</v>
      </c>
      <c r="L8" s="77">
        <f t="shared" ca="1" si="2"/>
        <v>928.99</v>
      </c>
      <c r="M8" s="105">
        <f ca="1">IF(L8&lt;&gt;"",RANK(L8,L$5:INDIRECT(M$1,TRUE)),"")</f>
        <v>3</v>
      </c>
      <c r="N8" s="114">
        <f ca="1">IF(AND('Raw Data'!F6&lt;&gt;"",'Raw Data'!F6&lt;&gt;0),ROUNDDOWN('Raw Data'!F6,Title!$M$1),"")</f>
        <v>44.63</v>
      </c>
      <c r="O8" s="110" t="str">
        <f ca="1">IF(AND('Raw Data'!G6&lt;&gt;"",'Raw Data'!G6&lt;&gt;0),'Raw Data'!G6,"")</f>
        <v/>
      </c>
      <c r="P8" s="98">
        <f ca="1">IF(AND(N8&gt;0,N8&lt;&gt;""),IF(Title!$K$1=0,ROUNDDOWN((1000*N$1)/N8,2),ROUND((1000*N$1)/N8,2)),IF(N8="","",0))</f>
        <v>930.53</v>
      </c>
      <c r="Q8" s="74">
        <f ca="1">IF(OR(N8&lt;&gt;"",O8&lt;&gt;""),RANK(R8,R$5:INDIRECT(Q$1,TRUE)),"")</f>
        <v>3</v>
      </c>
      <c r="R8" s="77">
        <f t="shared" ca="1" si="24"/>
        <v>930.53</v>
      </c>
      <c r="S8" s="77">
        <f t="shared" ca="1" si="3"/>
        <v>1859.52</v>
      </c>
      <c r="T8" s="105">
        <f ca="1">IF(S8&lt;&gt;"",RANK(S8,S$5:INDIRECT(T$1,TRUE)),"")</f>
        <v>3</v>
      </c>
      <c r="U8" s="114">
        <f ca="1">IF(AND('Raw Data'!H6&lt;&gt;"",'Raw Data'!H6&lt;&gt;0),ROUNDDOWN('Raw Data'!H6,Title!$M$1),"")</f>
        <v>56.12</v>
      </c>
      <c r="V8" s="110" t="str">
        <f ca="1">IF(AND('Raw Data'!I6&lt;&gt;"",'Raw Data'!I6&lt;&gt;0),'Raw Data'!I6,"")</f>
        <v/>
      </c>
      <c r="W8" s="98">
        <f ca="1">IF(AND(U8&gt;0,U8&lt;&gt;""),IF(Title!$K$1=0,ROUNDDOWN((1000*U$1)/U8,2),ROUND((1000*U$1)/U8,2)),IF(U8="","",0))</f>
        <v>770.49</v>
      </c>
      <c r="X8" s="74">
        <f ca="1">IF(OR(U8&lt;&gt;"",V8&lt;&gt;""),RANK(Y8,Y$5:INDIRECT(X$1,TRUE)),"")</f>
        <v>6</v>
      </c>
      <c r="Y8" s="77">
        <f t="shared" ca="1" si="25"/>
        <v>770.49</v>
      </c>
      <c r="Z8" s="77">
        <f t="shared" ca="1" si="4"/>
        <v>2630.01</v>
      </c>
      <c r="AA8" s="105">
        <f ca="1">IF(Z8&lt;&gt;"",RANK(Z8,Z$5:INDIRECT(AA$1,TRUE)),"")</f>
        <v>6</v>
      </c>
      <c r="AB8" s="114">
        <f ca="1">IF(AND('Raw Data'!J6&lt;&gt;"",'Raw Data'!J6&lt;&gt;0),ROUNDDOWN('Raw Data'!J6,Title!$M$1),"")</f>
        <v>44.19</v>
      </c>
      <c r="AC8" s="110" t="str">
        <f ca="1">IF(AND('Raw Data'!K6&lt;&gt;"",'Raw Data'!K6&lt;&gt;0),'Raw Data'!K6,"")</f>
        <v/>
      </c>
      <c r="AD8" s="98">
        <f ca="1">IF(AND(AB8&gt;0,AB8&lt;&gt;""),IF(Title!$K$1=0,ROUNDDOWN((1000*AB$1)/AB8,2),ROUND((1000*AB$1)/AB8,2)),IF(AB8="","",0))</f>
        <v>898.39</v>
      </c>
      <c r="AE8" s="74">
        <f ca="1">IF(OR(AB8&lt;&gt;"",AC8&lt;&gt;""),RANK(AF8,AF$5:INDIRECT(AE$1,TRUE)),"")</f>
        <v>5</v>
      </c>
      <c r="AF8" s="77">
        <f t="shared" ca="1" si="26"/>
        <v>898.39</v>
      </c>
      <c r="AG8" s="77">
        <f t="shared" ca="1" si="5"/>
        <v>2757.91</v>
      </c>
      <c r="AH8" s="105">
        <f ca="1">IF(AG8&lt;&gt;"",RANK(AG8,AG$5:INDIRECT(AH$1,TRUE)),"")</f>
        <v>5</v>
      </c>
      <c r="AI8" s="114">
        <f ca="1">IF(AND('Raw Data'!L6&lt;&gt;"",'Raw Data'!L6&lt;&gt;0),ROUNDDOWN('Raw Data'!L6,Title!$M$1),"")</f>
        <v>48.42</v>
      </c>
      <c r="AJ8" s="110" t="str">
        <f ca="1">IF(AND('Raw Data'!M6&lt;&gt;"",'Raw Data'!M6&lt;&gt;0),'Raw Data'!M6,"")</f>
        <v/>
      </c>
      <c r="AK8" s="98">
        <f ca="1">IF(AND(AI8&gt;0,AI8&lt;&gt;""),IF(Title!$K$1=0,ROUNDDOWN((1000*AI$1)/AI8,2),ROUND((1000*AI$1)/AI8,2)),IF(AI8="","",0))</f>
        <v>881.24</v>
      </c>
      <c r="AL8" s="74">
        <f ca="1">IF(OR(AI8&lt;&gt;"",AJ8&lt;&gt;""),RANK(AM8,AM$5:INDIRECT(AL$1,TRUE)),"")</f>
        <v>3</v>
      </c>
      <c r="AM8" s="77">
        <f t="shared" ca="1" si="27"/>
        <v>881.24</v>
      </c>
      <c r="AN8" s="77">
        <f t="shared" ca="1" si="6"/>
        <v>3639.15</v>
      </c>
      <c r="AO8" s="105">
        <f ca="1">IF(AN8&lt;&gt;"",RANK(AN8,AN$5:INDIRECT(AO$1,TRUE)),"")</f>
        <v>4</v>
      </c>
      <c r="AP8" s="114">
        <f ca="1">IF(AND('Raw Data'!N6&lt;&gt;"",'Raw Data'!N6&lt;&gt;0),ROUNDDOWN('Raw Data'!N6,Title!$M$1),"")</f>
        <v>53.22</v>
      </c>
      <c r="AQ8" s="110" t="str">
        <f ca="1">IF(AND('Raw Data'!O6&lt;&gt;"",'Raw Data'!O6&lt;&gt;0),'Raw Data'!O6,"")</f>
        <v/>
      </c>
      <c r="AR8" s="98">
        <f ca="1">IF(AND(AP8&gt;0,AP8&lt;&gt;""),IF(Title!$K$1=0,ROUNDDOWN((1000*AP$1)/AP8,2),ROUND((1000*AP$1)/AP8,2)),IF(AP8="","",0))</f>
        <v>808.34</v>
      </c>
      <c r="AS8" s="74">
        <f ca="1">IF(OR(AP8&lt;&gt;"",AQ8&lt;&gt;""),RANK(AT8,AT$5:INDIRECT(AS$1,TRUE)),"")</f>
        <v>6</v>
      </c>
      <c r="AT8" s="77">
        <f t="shared" ca="1" si="28"/>
        <v>808.34</v>
      </c>
      <c r="AU8" s="77">
        <f t="shared" ca="1" si="7"/>
        <v>4447.49</v>
      </c>
      <c r="AV8" s="105">
        <f ca="1">IF(AU8&lt;&gt;"",RANK(AU8,AU$5:INDIRECT(AV$1,TRUE)),"")</f>
        <v>6</v>
      </c>
      <c r="AW8" s="114">
        <f ca="1">IF(AND('Raw Data'!P6&lt;&gt;"",'Raw Data'!P6&lt;&gt;0),ROUNDDOWN('Raw Data'!P6,Title!$M$1),"")</f>
        <v>42.09</v>
      </c>
      <c r="AX8" s="110" t="str">
        <f ca="1">IF(AND('Raw Data'!Q6&lt;&gt;"",'Raw Data'!Q6&lt;&gt;0),'Raw Data'!Q6,"")</f>
        <v/>
      </c>
      <c r="AY8" s="98">
        <f ca="1">IF(AND(AW8&gt;0,AW8&lt;&gt;""),IF(Title!$K$1=0,ROUNDDOWN((1000*AW$1)/AW8,2),ROUND((1000*AW$1)/AW8,2)),IF(AW8="","",0))</f>
        <v>936.8</v>
      </c>
      <c r="AZ8" s="74">
        <f ca="1">IF(OR(AW8&lt;&gt;"",AX8&lt;&gt;""),RANK(BA8,BA$5:INDIRECT(AZ$1,TRUE)),"")</f>
        <v>3</v>
      </c>
      <c r="BA8" s="77">
        <f t="shared" ca="1" si="29"/>
        <v>936.8</v>
      </c>
      <c r="BB8" s="77">
        <f t="shared" ca="1" si="8"/>
        <v>5384.29</v>
      </c>
      <c r="BC8" s="105">
        <f ca="1">IF(BB8&lt;&gt;"",RANK(BB8,BB$5:INDIRECT(BC$1,TRUE)),"")</f>
        <v>5</v>
      </c>
      <c r="BD8" s="114">
        <f ca="1">IF(AND('Raw Data'!R6&lt;&gt;"",'Raw Data'!R6&lt;&gt;0),ROUNDDOWN('Raw Data'!R6,Title!$M$1),"")</f>
        <v>47.37</v>
      </c>
      <c r="BE8" s="110" t="str">
        <f ca="1">IF(AND('Raw Data'!S6&lt;&gt;"",'Raw Data'!S6&lt;&gt;0),'Raw Data'!S6,"")</f>
        <v/>
      </c>
      <c r="BF8" s="98">
        <f ca="1">IF(AND(BD8&gt;0,BD8&lt;&gt;""),IF(Title!$K$1=0,ROUNDDOWN((1000*BD$1)/BD8,2),ROUND((1000*BD$1)/BD8,2)),IF(BD8="","",0))</f>
        <v>867.21</v>
      </c>
      <c r="BG8" s="74">
        <f ca="1">IF(OR(BD8&lt;&gt;"",BE8&lt;&gt;""),RANK(BH8,BH$5:INDIRECT(BG$1,TRUE)),"")</f>
        <v>4</v>
      </c>
      <c r="BH8" s="77">
        <f t="shared" ca="1" si="30"/>
        <v>867.21</v>
      </c>
      <c r="BI8" s="77">
        <f t="shared" ca="1" si="9"/>
        <v>6251.5</v>
      </c>
      <c r="BJ8" s="105">
        <f ca="1">IF(BI8&lt;&gt;"",RANK(BI8,BI$5:INDIRECT(BJ$1,TRUE)),"")</f>
        <v>4</v>
      </c>
      <c r="BK8" s="114">
        <f ca="1">IF(AND('Raw Data'!T6&lt;&gt;"",'Raw Data'!T6&lt;&gt;0),ROUNDDOWN('Raw Data'!T6,Title!$M$1),"")</f>
        <v>45.1</v>
      </c>
      <c r="BL8" s="110" t="str">
        <f ca="1">IF(AND('Raw Data'!U6&lt;&gt;"",'Raw Data'!U6&lt;&gt;0),'Raw Data'!U6,"")</f>
        <v/>
      </c>
      <c r="BM8" s="98">
        <f t="shared" ca="1" si="31"/>
        <v>911.97</v>
      </c>
      <c r="BN8" s="74">
        <f ca="1">IF(OR(BK8&lt;&gt;"",BL8&lt;&gt;""),RANK(BO8,BO$5:INDIRECT(BN$1,TRUE)),"")</f>
        <v>4</v>
      </c>
      <c r="BO8" s="77">
        <f t="shared" ca="1" si="32"/>
        <v>911.97</v>
      </c>
      <c r="BP8" s="77">
        <f t="shared" ca="1" si="10"/>
        <v>7163.47</v>
      </c>
      <c r="BQ8" s="105">
        <f ca="1">IF(BP8&lt;&gt;"",RANK(BP8,BP$5:INDIRECT(BQ$1,TRUE)),"")</f>
        <v>5</v>
      </c>
      <c r="BR8" s="114">
        <f ca="1">IF(AND('Raw Data'!V6&lt;&gt;"",'Raw Data'!V6&lt;&gt;0),ROUNDDOWN('Raw Data'!V6,Title!$M$1),"")</f>
        <v>37.47</v>
      </c>
      <c r="BS8" s="110" t="str">
        <f ca="1">IF(AND('Raw Data'!W6&lt;&gt;"",'Raw Data'!W6&lt;&gt;0),'Raw Data'!W6,"")</f>
        <v/>
      </c>
      <c r="BT8" s="98">
        <f ca="1">IF(AND(BR8&gt;0,BR8&lt;&gt;""),IF(Title!$K$1=0,ROUNDDOWN((1000*BR$1)/BR8,2),ROUND((1000*BR$1)/BR8,2)),IF(BR8="","",0))</f>
        <v>1000</v>
      </c>
      <c r="BU8" s="74">
        <f ca="1">IF(OR(BR8&lt;&gt;"",BS8&lt;&gt;""),RANK(BV8,BV$5:INDIRECT(BU$1,TRUE)),"")</f>
        <v>1</v>
      </c>
      <c r="BV8" s="77">
        <f t="shared" ca="1" si="33"/>
        <v>1000</v>
      </c>
      <c r="BW8" s="77">
        <f t="shared" ca="1" si="11"/>
        <v>8163.47</v>
      </c>
      <c r="BX8" s="105">
        <f ca="1">IF(BW8&lt;&gt;"",RANK(BW8,BW$5:INDIRECT(BX$1,TRUE)),"")</f>
        <v>3</v>
      </c>
      <c r="BY8" s="114">
        <f ca="1">IF(AND('Raw Data'!X6&lt;&gt;"",'Raw Data'!X6&lt;&gt;0),ROUNDDOWN('Raw Data'!X6,Title!$M$1),"")</f>
        <v>40.57</v>
      </c>
      <c r="BZ8" s="110" t="str">
        <f ca="1">IF(AND('Raw Data'!Y6&lt;&gt;"",'Raw Data'!Y6&lt;&gt;0),'Raw Data'!Y6,"")</f>
        <v/>
      </c>
      <c r="CA8" s="98">
        <f ca="1">IF(AND(BY8&gt;0,BY8&lt;&gt;""),IF(Title!$K$1=0,ROUNDDOWN((1000*BY$1)/BY8,2),ROUND((1000*BY$1)/BY8,2)),IF(BY8="","",0))</f>
        <v>1000</v>
      </c>
      <c r="CB8" s="74">
        <f ca="1">IF(OR(BY8&lt;&gt;"",BZ8&lt;&gt;""),RANK(CC8,CC$5:INDIRECT(CB$1,TRUE)),"")</f>
        <v>1</v>
      </c>
      <c r="CC8" s="77">
        <f t="shared" ca="1" si="34"/>
        <v>1000</v>
      </c>
      <c r="CD8" s="77">
        <f t="shared" ca="1" si="12"/>
        <v>9163.4699999999993</v>
      </c>
      <c r="CE8" s="105">
        <f ca="1">IF(CD8&lt;&gt;"",RANK(CD8,CD$5:INDIRECT(CE$1,TRUE)),"")</f>
        <v>3</v>
      </c>
      <c r="CF8" s="114">
        <f ca="1">IF(AND('Raw Data'!Z6&lt;&gt;"",'Raw Data'!Z6&lt;&gt;0),ROUNDDOWN('Raw Data'!Z6,Title!$M$1),"")</f>
        <v>56.15</v>
      </c>
      <c r="CG8" s="110" t="str">
        <f ca="1">IF(AND('Raw Data'!AA6&lt;&gt;"",'Raw Data'!AA6&lt;&gt;0),'Raw Data'!AA6,"")</f>
        <v/>
      </c>
      <c r="CH8" s="98">
        <f ca="1">IF(AND(CF8&gt;0,CF8&lt;&gt;""),IF(Title!$K$1=0,ROUNDDOWN((1000*CF$1)/CF8,2),ROUND((1000*CF$1)/CF8,2)),IF(CF8="","",0))</f>
        <v>890.47</v>
      </c>
      <c r="CI8" s="74">
        <f ca="1">IF(OR(CF8&lt;&gt;"",CG8&lt;&gt;""),RANK(CJ8,CJ$5:INDIRECT(CI$1,TRUE)),"")</f>
        <v>4</v>
      </c>
      <c r="CJ8" s="77">
        <f t="shared" ca="1" si="35"/>
        <v>890.47</v>
      </c>
      <c r="CK8" s="77">
        <f t="shared" ca="1" si="13"/>
        <v>10053.94</v>
      </c>
      <c r="CL8" s="105">
        <f ca="1">IF(CK8&lt;&gt;"",RANK(CK8,CK$5:INDIRECT(CL$1,TRUE)),"")</f>
        <v>3</v>
      </c>
      <c r="CM8" s="114" t="str">
        <f ca="1">IF(AND('Raw Data'!AB6&lt;&gt;"",'Raw Data'!AB6&lt;&gt;0),ROUNDDOWN('Raw Data'!AB6,Title!$M$1),"")</f>
        <v/>
      </c>
      <c r="CN8" s="110" t="str">
        <f ca="1">IF(AND('Raw Data'!AC6&lt;&gt;"",'Raw Data'!AC6&lt;&gt;0),'Raw Data'!AC6,"")</f>
        <v/>
      </c>
      <c r="CO8" s="98" t="str">
        <f ca="1">IF(AND(CM8&gt;0,CM8&lt;&gt;""),IF(Title!$K$1=0,ROUNDDOWN((1000*CM$1)/CM8,2),ROUND((1000*CM$1)/CM8,2)),IF(CM8="","",0))</f>
        <v/>
      </c>
      <c r="CP8" s="74" t="str">
        <f ca="1">IF(OR(CM8&lt;&gt;"",CN8&lt;&gt;""),RANK(CQ8,CQ$5:INDIRECT(CP$1,TRUE)),"")</f>
        <v/>
      </c>
      <c r="CQ8" s="77" t="str">
        <f t="shared" ca="1" si="36"/>
        <v/>
      </c>
      <c r="CR8" s="77" t="str">
        <f t="shared" ca="1" si="14"/>
        <v/>
      </c>
      <c r="CS8" s="105" t="str">
        <f ca="1">IF(CR8&lt;&gt;"",RANK(CR8,CR$5:INDIRECT(CS$1,TRUE)),"")</f>
        <v/>
      </c>
      <c r="CT8" s="114" t="str">
        <f ca="1">IF(AND('Raw Data'!AD6&lt;&gt;"",'Raw Data'!AD6&lt;&gt;0),ROUNDDOWN('Raw Data'!AD6,Title!$M$1),"")</f>
        <v/>
      </c>
      <c r="CU8" s="110" t="str">
        <f ca="1">IF(AND('Raw Data'!AE6&lt;&gt;"",'Raw Data'!AE6&lt;&gt;0),'Raw Data'!AE6,"")</f>
        <v/>
      </c>
      <c r="CV8" s="98" t="str">
        <f ca="1">IF(AND(CT8&gt;0,CT8&lt;&gt;""),IF(Title!$K$1=0,ROUNDDOWN((1000*CT$1)/CT8,2),ROUND((1000*CT$1)/CT8,2)),IF(CT8="","",0))</f>
        <v/>
      </c>
      <c r="CW8" s="74" t="str">
        <f ca="1">IF(OR(CT8&lt;&gt;"",CU8&lt;&gt;""),RANK(CX8,CX$5:INDIRECT(CW$1,TRUE)),"")</f>
        <v/>
      </c>
      <c r="CX8" s="77" t="str">
        <f t="shared" ca="1" si="37"/>
        <v/>
      </c>
      <c r="CY8" s="77" t="str">
        <f t="shared" ca="1" si="15"/>
        <v/>
      </c>
      <c r="CZ8" s="105" t="str">
        <f ca="1">IF(CY8&lt;&gt;"",RANK(CY8,CY$5:INDIRECT(CZ$1,TRUE)),"")</f>
        <v/>
      </c>
      <c r="DA8" s="114" t="str">
        <f ca="1">IF(AND('Raw Data'!AF6&lt;&gt;"",'Raw Data'!AF6&lt;&gt;0),ROUNDDOWN('Raw Data'!AF6,Title!$M$1),"")</f>
        <v/>
      </c>
      <c r="DB8" s="110" t="str">
        <f ca="1">IF(AND('Raw Data'!AG6&lt;&gt;"",'Raw Data'!AG6&lt;&gt;0),'Raw Data'!AG6,"")</f>
        <v/>
      </c>
      <c r="DC8" s="98" t="str">
        <f ca="1">IF(AND(DA8&gt;0,DA8&lt;&gt;""),IF(Title!$K$1=0,ROUNDDOWN((1000*DA$1)/DA8,2),ROUND((1000*DA$1)/DA8,2)),IF(DA8="","",0))</f>
        <v/>
      </c>
      <c r="DD8" s="74" t="str">
        <f ca="1">IF(OR(DA8&lt;&gt;"",DB8&lt;&gt;""),RANK(DE8,DE$5:INDIRECT(DD$1,TRUE)),"")</f>
        <v/>
      </c>
      <c r="DE8" s="77" t="str">
        <f t="shared" ca="1" si="38"/>
        <v/>
      </c>
      <c r="DF8" s="77" t="str">
        <f t="shared" ca="1" si="16"/>
        <v/>
      </c>
      <c r="DG8" s="105" t="str">
        <f ca="1">IF(DF8&lt;&gt;"",RANK(DF8,DF$5:INDIRECT(DG$1,TRUE)),"")</f>
        <v/>
      </c>
      <c r="DH8" s="114" t="str">
        <f ca="1">IF(AND('Raw Data'!AH6&lt;&gt;"",'Raw Data'!AH6&lt;&gt;0),ROUNDDOWN('Raw Data'!AH6,Title!$M$1),"")</f>
        <v/>
      </c>
      <c r="DI8" s="110" t="str">
        <f ca="1">IF(AND('Raw Data'!AI6&lt;&gt;"",'Raw Data'!AI6&lt;&gt;0),'Raw Data'!AI6,"")</f>
        <v/>
      </c>
      <c r="DJ8" s="98" t="str">
        <f ca="1">IF(AND(DH8&gt;0,DH8&lt;&gt;""),IF(Title!$K$1=0,ROUNDDOWN((1000*DH$1)/DH8,2),ROUND((1000*DH$1)/DH8,2)),IF(DH8="","",0))</f>
        <v/>
      </c>
      <c r="DK8" s="74" t="str">
        <f ca="1">IF(OR(DH8&lt;&gt;"",DI8&lt;&gt;""),RANK(DL8,DL$5:INDIRECT(DK$1,TRUE)),"")</f>
        <v/>
      </c>
      <c r="DL8" s="77" t="str">
        <f t="shared" ca="1" si="39"/>
        <v/>
      </c>
      <c r="DM8" s="77" t="str">
        <f t="shared" ca="1" si="17"/>
        <v/>
      </c>
      <c r="DN8" s="105" t="str">
        <f ca="1">IF(DM8&lt;&gt;"",RANK(DM8,DM$5:INDIRECT(DN$1,TRUE)),"")</f>
        <v/>
      </c>
      <c r="DO8" s="114" t="str">
        <f ca="1">IF(AND('Raw Data'!AJ6&lt;&gt;"",'Raw Data'!AJ6&lt;&gt;0),ROUNDDOWN('Raw Data'!AJ6,Title!$M$1),"")</f>
        <v/>
      </c>
      <c r="DP8" s="110" t="str">
        <f ca="1">IF(AND('Raw Data'!AK6&lt;&gt;"",'Raw Data'!AK6&lt;&gt;0),'Raw Data'!AK6,"")</f>
        <v/>
      </c>
      <c r="DQ8" s="98" t="str">
        <f ca="1">IF(AND(DO8&gt;0,DO8&lt;&gt;""),IF(Title!$K$1=0,ROUNDDOWN((1000*DO$1)/DO8,2),ROUND((1000*DO$1)/DO8,2)),IF(DO8="","",0))</f>
        <v/>
      </c>
      <c r="DR8" s="74" t="str">
        <f ca="1">IF(OR(DO8&lt;&gt;"",DP8&lt;&gt;""),RANK(DS8,DS$5:INDIRECT(DR$1,TRUE)),"")</f>
        <v/>
      </c>
      <c r="DS8" s="77" t="str">
        <f t="shared" ca="1" si="40"/>
        <v/>
      </c>
      <c r="DT8" s="77" t="str">
        <f t="shared" ca="1" si="18"/>
        <v/>
      </c>
      <c r="DU8" s="105" t="str">
        <f ca="1">IF(DT8&lt;&gt;"",RANK(DT8,DT$5:INDIRECT(DU$1,TRUE)),"")</f>
        <v/>
      </c>
      <c r="DV8" s="114" t="str">
        <f ca="1">IF(AND('Raw Data'!AL6&lt;&gt;"",'Raw Data'!AL6&lt;&gt;0),ROUNDDOWN('Raw Data'!AL6,Title!$M$1),"")</f>
        <v/>
      </c>
      <c r="DW8" s="110" t="str">
        <f ca="1">IF(AND('Raw Data'!AM6&lt;&gt;"",'Raw Data'!AM6&lt;&gt;0),'Raw Data'!AM6,"")</f>
        <v/>
      </c>
      <c r="DX8" s="98" t="str">
        <f ca="1">IF(AND(DV8&gt;0,DV8&lt;&gt;""),IF(Title!$K$1=0,ROUNDDOWN((1000*DV$1)/DV8,2),ROUND((1000*DV$1)/DV8,2)),IF(DV8="","",0))</f>
        <v/>
      </c>
      <c r="DY8" s="74" t="str">
        <f ca="1">IF(OR(DV8&lt;&gt;"",DW8&lt;&gt;""),RANK(DZ8,DZ$5:INDIRECT(DY$1,TRUE)),"")</f>
        <v/>
      </c>
      <c r="DZ8" s="77" t="str">
        <f t="shared" ca="1" si="41"/>
        <v/>
      </c>
      <c r="EA8" s="77" t="str">
        <f t="shared" ca="1" si="19"/>
        <v/>
      </c>
      <c r="EB8" s="105" t="str">
        <f ca="1">IF(EA8&lt;&gt;"",RANK(EA8,EA$5:INDIRECT(EB$1,TRUE)),"")</f>
        <v/>
      </c>
      <c r="EC8" s="114" t="str">
        <f ca="1">IF(AND('Raw Data'!AN6&lt;&gt;"",'Raw Data'!AN6&lt;&gt;0),ROUNDDOWN('Raw Data'!AN6,Title!$M$1),"")</f>
        <v/>
      </c>
      <c r="ED8" s="110" t="str">
        <f ca="1">IF(AND('Raw Data'!AO6&lt;&gt;"",'Raw Data'!AO6&lt;&gt;0),'Raw Data'!AO6,"")</f>
        <v/>
      </c>
      <c r="EE8" s="98" t="str">
        <f ca="1">IF(AND(EC8&gt;0,EC8&lt;&gt;""),IF(Title!$K$1=0,ROUNDDOWN((1000*EC$1)/EC8,2),ROUND((1000*EC$1)/EC8,2)),IF(EC8="","",0))</f>
        <v/>
      </c>
      <c r="EF8" s="74" t="str">
        <f ca="1">IF(OR(EC8&lt;&gt;"",ED8&lt;&gt;""),RANK(EG8,EG$5:INDIRECT(EF$1,TRUE)),"")</f>
        <v/>
      </c>
      <c r="EG8" s="77" t="str">
        <f t="shared" ca="1" si="42"/>
        <v/>
      </c>
      <c r="EH8" s="77" t="str">
        <f t="shared" ca="1" si="20"/>
        <v/>
      </c>
      <c r="EI8" s="105" t="str">
        <f ca="1">IF(EH8&lt;&gt;"",RANK(EH8,EH$5:INDIRECT(EI$1,TRUE)),"")</f>
        <v/>
      </c>
      <c r="EJ8" s="114" t="str">
        <f ca="1">IF(AND('Raw Data'!AP6&lt;&gt;"",'Raw Data'!AP6&lt;&gt;0),ROUNDDOWN('Raw Data'!AP6,Title!$M$1),"")</f>
        <v/>
      </c>
      <c r="EK8" s="107" t="str">
        <f ca="1">IF(AND('Raw Data'!AQ6&lt;&gt;"",'Raw Data'!AQ6&lt;&gt;0),'Raw Data'!AQ6,"")</f>
        <v/>
      </c>
      <c r="EL8" s="98" t="str">
        <f ca="1">IF(AND(EJ8&gt;0,EJ8&lt;&gt;""),IF(Title!$K$1=0,ROUNDDOWN((1000*EJ$1)/EJ8,2),ROUND((1000*EJ$1)/EJ8,2)),IF(EJ8="","",0))</f>
        <v/>
      </c>
      <c r="EM8" s="74" t="str">
        <f ca="1">IF(OR(EJ8&lt;&gt;"",EK8&lt;&gt;""),RANK(EN8,EN$5:INDIRECT(EM$1,TRUE)),"")</f>
        <v/>
      </c>
      <c r="EN8" s="77" t="str">
        <f t="shared" ca="1" si="43"/>
        <v/>
      </c>
      <c r="EO8" s="77" t="str">
        <f t="shared" ca="1" si="21"/>
        <v/>
      </c>
      <c r="EP8" s="105" t="str">
        <f ca="1">IF(EO8&lt;&gt;"",RANK(EO8,EO$5:INDIRECT(EP$1,TRUE)),"")</f>
        <v/>
      </c>
      <c r="EQ8" s="74" t="str">
        <f t="shared" ca="1" si="44"/>
        <v>$ER$8:$FC$8</v>
      </c>
      <c r="ER8" s="77">
        <f t="shared" si="45"/>
        <v>928.99</v>
      </c>
      <c r="ES8" s="77">
        <f t="shared" ca="1" si="46"/>
        <v>930.53</v>
      </c>
      <c r="ET8" s="77">
        <f t="shared" ca="1" si="47"/>
        <v>770.49</v>
      </c>
      <c r="EU8" s="77">
        <f t="shared" ca="1" si="48"/>
        <v>898.39</v>
      </c>
      <c r="EV8" s="77">
        <f t="shared" ca="1" si="49"/>
        <v>881.24</v>
      </c>
      <c r="EW8" s="77">
        <f t="shared" ca="1" si="50"/>
        <v>808.34</v>
      </c>
      <c r="EX8" s="77">
        <f t="shared" ca="1" si="51"/>
        <v>936.8</v>
      </c>
      <c r="EY8" s="77">
        <f t="shared" ca="1" si="52"/>
        <v>867.21</v>
      </c>
      <c r="EZ8" s="77">
        <f t="shared" ca="1" si="53"/>
        <v>911.97</v>
      </c>
      <c r="FA8" s="77">
        <f t="shared" ca="1" si="54"/>
        <v>1000</v>
      </c>
      <c r="FB8" s="77">
        <f t="shared" ca="1" si="55"/>
        <v>1000</v>
      </c>
      <c r="FC8" s="77">
        <f t="shared" ca="1" si="56"/>
        <v>890.47</v>
      </c>
      <c r="FD8" s="77">
        <f t="shared" ca="1" si="57"/>
        <v>0</v>
      </c>
      <c r="FE8" s="77">
        <f t="shared" ca="1" si="58"/>
        <v>0</v>
      </c>
      <c r="FF8" s="77">
        <f t="shared" ca="1" si="59"/>
        <v>0</v>
      </c>
      <c r="FG8" s="77">
        <f t="shared" ca="1" si="60"/>
        <v>0</v>
      </c>
      <c r="FH8" s="77">
        <f t="shared" ca="1" si="61"/>
        <v>0</v>
      </c>
      <c r="FI8" s="77">
        <f t="shared" ca="1" si="62"/>
        <v>0</v>
      </c>
      <c r="FJ8" s="77">
        <f t="shared" ca="1" si="63"/>
        <v>0</v>
      </c>
      <c r="FK8" s="77">
        <f t="shared" ca="1" si="64"/>
        <v>0</v>
      </c>
      <c r="FL8" s="74" t="str">
        <f t="shared" si="65"/>
        <v>$FM$8:$FX$8</v>
      </c>
      <c r="FM8" s="78">
        <f t="shared" si="66"/>
        <v>0</v>
      </c>
      <c r="FN8" s="74">
        <f t="shared" si="67"/>
        <v>0</v>
      </c>
      <c r="FO8" s="74">
        <f t="shared" si="68"/>
        <v>0</v>
      </c>
      <c r="FP8" s="74">
        <f t="shared" si="69"/>
        <v>0</v>
      </c>
      <c r="FQ8" s="74">
        <f t="shared" si="70"/>
        <v>0</v>
      </c>
      <c r="FR8" s="74">
        <f t="shared" si="71"/>
        <v>0</v>
      </c>
      <c r="FS8" s="74">
        <f t="shared" si="72"/>
        <v>0</v>
      </c>
      <c r="FT8" s="74">
        <f t="shared" si="73"/>
        <v>0</v>
      </c>
      <c r="FU8" s="74">
        <f t="shared" si="74"/>
        <v>0</v>
      </c>
      <c r="FV8" s="74">
        <f t="shared" si="75"/>
        <v>0</v>
      </c>
      <c r="FW8" s="74">
        <f t="shared" si="76"/>
        <v>0</v>
      </c>
      <c r="FX8" s="74">
        <f t="shared" si="77"/>
        <v>0</v>
      </c>
      <c r="FY8" s="74">
        <f t="shared" si="78"/>
        <v>0</v>
      </c>
      <c r="FZ8" s="74">
        <f t="shared" si="79"/>
        <v>0</v>
      </c>
      <c r="GA8" s="74">
        <f t="shared" si="80"/>
        <v>0</v>
      </c>
      <c r="GB8" s="74">
        <f t="shared" si="81"/>
        <v>0</v>
      </c>
      <c r="GC8" s="74">
        <f t="shared" si="82"/>
        <v>0</v>
      </c>
      <c r="GD8" s="74">
        <f t="shared" si="83"/>
        <v>0</v>
      </c>
      <c r="GE8" s="74">
        <f t="shared" si="84"/>
        <v>0</v>
      </c>
      <c r="GF8" s="74">
        <f t="shared" si="85"/>
        <v>0</v>
      </c>
      <c r="GG8" s="74" t="str">
        <f t="shared" si="86"/>
        <v>GS8</v>
      </c>
      <c r="GH8" s="77">
        <f ca="1">GetDiscardScore($ER8:ER8,GH$1)</f>
        <v>0</v>
      </c>
      <c r="GI8" s="77">
        <f ca="1">GetDiscardScore($ER8:ES8,GI$1)</f>
        <v>0</v>
      </c>
      <c r="GJ8" s="77">
        <f ca="1">GetDiscardScore($ER8:ET8,GJ$1)</f>
        <v>0</v>
      </c>
      <c r="GK8" s="77">
        <f ca="1">GetDiscardScore($ER8:EU8,GK$1)</f>
        <v>770.49</v>
      </c>
      <c r="GL8" s="77">
        <f ca="1">GetDiscardScore($ER8:EV8,GL$1)</f>
        <v>770.49</v>
      </c>
      <c r="GM8" s="77">
        <f ca="1">GetDiscardScore($ER8:EW8,GM$1)</f>
        <v>770.49</v>
      </c>
      <c r="GN8" s="77">
        <f ca="1">GetDiscardScore($ER8:EX8,GN$1)</f>
        <v>770.49</v>
      </c>
      <c r="GO8" s="77">
        <f ca="1">GetDiscardScore($ER8:EY8,GO$1)</f>
        <v>770.49</v>
      </c>
      <c r="GP8" s="77">
        <f ca="1">GetDiscardScore($ER8:EZ8,GP$1)</f>
        <v>770.49</v>
      </c>
      <c r="GQ8" s="77">
        <f ca="1">GetDiscardScore($ER8:FA8,GQ$1)</f>
        <v>770.49</v>
      </c>
      <c r="GR8" s="77">
        <f ca="1">GetDiscardScore($ER8:FB8,GR$1)</f>
        <v>770.49</v>
      </c>
      <c r="GS8" s="77">
        <f ca="1">GetDiscardScore($ER8:FC8,GS$1)</f>
        <v>770.49</v>
      </c>
      <c r="GT8" s="77">
        <f ca="1">GetDiscardScore($ER8:FD8,GT$1)</f>
        <v>0</v>
      </c>
      <c r="GU8" s="77">
        <f ca="1">GetDiscardScore($ER8:FE8,GU$1)</f>
        <v>0</v>
      </c>
      <c r="GV8" s="77">
        <f ca="1">GetDiscardScore($ER8:FF8,GV$1)</f>
        <v>0</v>
      </c>
      <c r="GW8" s="77">
        <f ca="1">GetDiscardScore($ER8:FG8,GW$1)</f>
        <v>0</v>
      </c>
      <c r="GX8" s="77">
        <f ca="1">GetDiscardScore($ER8:FH8,GX$1)</f>
        <v>0</v>
      </c>
      <c r="GY8" s="77">
        <f ca="1">GetDiscardScore($ER8:FI8,GY$1)</f>
        <v>0</v>
      </c>
      <c r="GZ8" s="77">
        <f ca="1">GetDiscardScore($ER8:FJ8,GZ$1)</f>
        <v>0</v>
      </c>
      <c r="HA8" s="77">
        <f ca="1">GetDiscardScore($ER8:FK8,HA$1)</f>
        <v>0</v>
      </c>
      <c r="HB8" s="79">
        <f t="shared" ca="1" si="87"/>
        <v>10053.94</v>
      </c>
      <c r="HC8" s="78">
        <f ca="1">IF(HB8&lt;&gt;"",RANK(HB8,HB$5:INDIRECT(HC$1,TRUE),0),"")</f>
        <v>3</v>
      </c>
      <c r="HD8" s="76" t="str">
        <f t="shared" ca="1" si="88"/>
        <v>3</v>
      </c>
    </row>
    <row r="9" spans="1:212" s="74" customFormat="1" ht="11.25">
      <c r="A9" s="39">
        <v>5</v>
      </c>
      <c r="B9" s="39" t="str">
        <f ca="1">IF('Raw Data'!B7&lt;&gt;"",'Raw Data'!B7,"")</f>
        <v>Jon Edison</v>
      </c>
      <c r="C9" s="74">
        <f ca="1">IF('Raw Data'!C7&lt;&gt;"",'Raw Data'!C7,"")</f>
        <v>24</v>
      </c>
      <c r="D9" s="40">
        <f t="shared" ca="1" si="22"/>
        <v>9634.14</v>
      </c>
      <c r="E9" s="75">
        <f t="shared" ca="1" si="23"/>
        <v>5</v>
      </c>
      <c r="F9" s="100" t="str">
        <f t="shared" ca="1" si="0"/>
        <v>7</v>
      </c>
      <c r="G9" s="114">
        <f ca="1">IF(AND('Raw Data'!D7&lt;&gt;"",'Raw Data'!D7&lt;&gt;0),ROUNDDOWN('Raw Data'!D7,Title!$M$1),"")</f>
        <v>50.17</v>
      </c>
      <c r="H9" s="110" t="str">
        <f ca="1">IF(AND('Raw Data'!E7&lt;&gt;"",'Raw Data'!E7&lt;&gt;0),'Raw Data'!E7,"")</f>
        <v/>
      </c>
      <c r="I9" s="98">
        <f ca="1">IF(AND(G9&lt;&gt;"",G9&gt;0),IF(Title!$K$1=0,ROUNDDOWN((1000*G$1)/G9,2),ROUND((1000*G$1)/G9,2)),IF(G9="","",0))</f>
        <v>842.33</v>
      </c>
      <c r="J9" s="74">
        <f ca="1">IF(K9&lt;&gt;0,RANK(K9,K$5:INDIRECT(J$1,TRUE)),"")</f>
        <v>5</v>
      </c>
      <c r="K9" s="77">
        <f t="shared" ca="1" si="1"/>
        <v>842.33</v>
      </c>
      <c r="L9" s="77">
        <f t="shared" ca="1" si="2"/>
        <v>842.33</v>
      </c>
      <c r="M9" s="105">
        <f ca="1">IF(L9&lt;&gt;"",RANK(L9,L$5:INDIRECT(M$1,TRUE)),"")</f>
        <v>5</v>
      </c>
      <c r="N9" s="114">
        <f ca="1">IF(AND('Raw Data'!F7&lt;&gt;"",'Raw Data'!F7&lt;&gt;0),ROUNDDOWN('Raw Data'!F7,Title!$M$1),"")</f>
        <v>46.92</v>
      </c>
      <c r="O9" s="110" t="str">
        <f ca="1">IF(AND('Raw Data'!G7&lt;&gt;"",'Raw Data'!G7&lt;&gt;0),'Raw Data'!G7,"")</f>
        <v/>
      </c>
      <c r="P9" s="98">
        <f ca="1">IF(AND(N9&gt;0,N9&lt;&gt;""),IF(Title!$K$1=0,ROUNDDOWN((1000*N$1)/N9,2),ROUND((1000*N$1)/N9,2)),IF(N9="","",0))</f>
        <v>885.12</v>
      </c>
      <c r="Q9" s="74">
        <f ca="1">IF(OR(N9&lt;&gt;"",O9&lt;&gt;""),RANK(R9,R$5:INDIRECT(Q$1,TRUE)),"")</f>
        <v>4</v>
      </c>
      <c r="R9" s="77">
        <f t="shared" ca="1" si="24"/>
        <v>885.12</v>
      </c>
      <c r="S9" s="77">
        <f t="shared" ca="1" si="3"/>
        <v>1727.45</v>
      </c>
      <c r="T9" s="105">
        <f ca="1">IF(S9&lt;&gt;"",RANK(S9,S$5:INDIRECT(T$1,TRUE)),"")</f>
        <v>6</v>
      </c>
      <c r="U9" s="114">
        <f ca="1">IF(AND('Raw Data'!H7&lt;&gt;"",'Raw Data'!H7&lt;&gt;0),ROUNDDOWN('Raw Data'!H7,Title!$M$1),"")</f>
        <v>44.82</v>
      </c>
      <c r="V9" s="110" t="str">
        <f ca="1">IF(AND('Raw Data'!I7&lt;&gt;"",'Raw Data'!I7&lt;&gt;0),'Raw Data'!I7,"")</f>
        <v/>
      </c>
      <c r="W9" s="98">
        <f ca="1">IF(AND(U9&gt;0,U9&lt;&gt;""),IF(Title!$K$1=0,ROUNDDOWN((1000*U$1)/U9,2),ROUND((1000*U$1)/U9,2)),IF(U9="","",0))</f>
        <v>964.74</v>
      </c>
      <c r="X9" s="74">
        <f ca="1">IF(OR(U9&lt;&gt;"",V9&lt;&gt;""),RANK(Y9,Y$5:INDIRECT(X$1,TRUE)),"")</f>
        <v>2</v>
      </c>
      <c r="Y9" s="77">
        <f t="shared" ca="1" si="25"/>
        <v>964.74</v>
      </c>
      <c r="Z9" s="77">
        <f t="shared" ca="1" si="4"/>
        <v>2692.19</v>
      </c>
      <c r="AA9" s="105">
        <f ca="1">IF(Z9&lt;&gt;"",RANK(Z9,Z$5:INDIRECT(AA$1,TRUE)),"")</f>
        <v>5</v>
      </c>
      <c r="AB9" s="114">
        <f ca="1">IF(AND('Raw Data'!J7&lt;&gt;"",'Raw Data'!J7&lt;&gt;0),ROUNDDOWN('Raw Data'!J7,Title!$M$1),"")</f>
        <v>42.43</v>
      </c>
      <c r="AC9" s="110" t="str">
        <f ca="1">IF(AND('Raw Data'!K7&lt;&gt;"",'Raw Data'!K7&lt;&gt;0),'Raw Data'!K7,"")</f>
        <v/>
      </c>
      <c r="AD9" s="98">
        <f ca="1">IF(AND(AB9&gt;0,AB9&lt;&gt;""),IF(Title!$K$1=0,ROUNDDOWN((1000*AB$1)/AB9,2),ROUND((1000*AB$1)/AB9,2)),IF(AB9="","",0))</f>
        <v>935.65</v>
      </c>
      <c r="AE9" s="74">
        <f ca="1">IF(OR(AB9&lt;&gt;"",AC9&lt;&gt;""),RANK(AF9,AF$5:INDIRECT(AE$1,TRUE)),"")</f>
        <v>3</v>
      </c>
      <c r="AF9" s="77">
        <f t="shared" ca="1" si="26"/>
        <v>935.65</v>
      </c>
      <c r="AG9" s="77">
        <f t="shared" ca="1" si="5"/>
        <v>2785.51</v>
      </c>
      <c r="AH9" s="105">
        <f ca="1">IF(AG9&lt;&gt;"",RANK(AG9,AG$5:INDIRECT(AH$1,TRUE)),"")</f>
        <v>4</v>
      </c>
      <c r="AI9" s="114">
        <f ca="1">IF(AND('Raw Data'!L7&lt;&gt;"",'Raw Data'!L7&lt;&gt;0),ROUNDDOWN('Raw Data'!L7,Title!$M$1),"")</f>
        <v>42.67</v>
      </c>
      <c r="AJ9" s="110" t="str">
        <f ca="1">IF(AND('Raw Data'!M7&lt;&gt;"",'Raw Data'!M7&lt;&gt;0),'Raw Data'!M7,"")</f>
        <v/>
      </c>
      <c r="AK9" s="98">
        <f ca="1">IF(AND(AI9&gt;0,AI9&lt;&gt;""),IF(Title!$K$1=0,ROUNDDOWN((1000*AI$1)/AI9,2),ROUND((1000*AI$1)/AI9,2)),IF(AI9="","",0))</f>
        <v>1000</v>
      </c>
      <c r="AL9" s="74">
        <f ca="1">IF(OR(AI9&lt;&gt;"",AJ9&lt;&gt;""),RANK(AM9,AM$5:INDIRECT(AL$1,TRUE)),"")</f>
        <v>1</v>
      </c>
      <c r="AM9" s="77">
        <f t="shared" ca="1" si="27"/>
        <v>1000</v>
      </c>
      <c r="AN9" s="77">
        <f t="shared" ca="1" si="6"/>
        <v>3785.51</v>
      </c>
      <c r="AO9" s="105">
        <f ca="1">IF(AN9&lt;&gt;"",RANK(AN9,AN$5:INDIRECT(AO$1,TRUE)),"")</f>
        <v>1</v>
      </c>
      <c r="AP9" s="114">
        <f ca="1">IF(AND('Raw Data'!N7&lt;&gt;"",'Raw Data'!N7&lt;&gt;0),ROUNDDOWN('Raw Data'!N7,Title!$M$1),"")</f>
        <v>48.61</v>
      </c>
      <c r="AQ9" s="110" t="str">
        <f ca="1">IF(AND('Raw Data'!O7&lt;&gt;"",'Raw Data'!O7&lt;&gt;0),'Raw Data'!O7,"")</f>
        <v/>
      </c>
      <c r="AR9" s="98">
        <f ca="1">IF(AND(AP9&gt;0,AP9&lt;&gt;""),IF(Title!$K$1=0,ROUNDDOWN((1000*AP$1)/AP9,2),ROUND((1000*AP$1)/AP9,2)),IF(AP9="","",0))</f>
        <v>885</v>
      </c>
      <c r="AS9" s="74">
        <f ca="1">IF(OR(AP9&lt;&gt;"",AQ9&lt;&gt;""),RANK(AT9,AT$5:INDIRECT(AS$1,TRUE)),"")</f>
        <v>4</v>
      </c>
      <c r="AT9" s="77">
        <f t="shared" ca="1" si="28"/>
        <v>885</v>
      </c>
      <c r="AU9" s="77">
        <f t="shared" ca="1" si="7"/>
        <v>4670.51</v>
      </c>
      <c r="AV9" s="105">
        <f ca="1">IF(AU9&lt;&gt;"",RANK(AU9,AU$5:INDIRECT(AV$1,TRUE)),"")</f>
        <v>3</v>
      </c>
      <c r="AW9" s="114">
        <f ca="1">IF(AND('Raw Data'!P7&lt;&gt;"",'Raw Data'!P7&lt;&gt;0),ROUNDDOWN('Raw Data'!P7,Title!$M$1),"")</f>
        <v>52.44</v>
      </c>
      <c r="AX9" s="110" t="str">
        <f ca="1">IF(AND('Raw Data'!Q7&lt;&gt;"",'Raw Data'!Q7&lt;&gt;0),'Raw Data'!Q7,"")</f>
        <v/>
      </c>
      <c r="AY9" s="98">
        <f ca="1">IF(AND(AW9&gt;0,AW9&lt;&gt;""),IF(Title!$K$1=0,ROUNDDOWN((1000*AW$1)/AW9,2),ROUND((1000*AW$1)/AW9,2)),IF(AW9="","",0))</f>
        <v>751.9</v>
      </c>
      <c r="AZ9" s="74">
        <f ca="1">IF(OR(AW9&lt;&gt;"",AX9&lt;&gt;""),RANK(BA9,BA$5:INDIRECT(AZ$1,TRUE)),"")</f>
        <v>7</v>
      </c>
      <c r="BA9" s="77">
        <f t="shared" ca="1" si="29"/>
        <v>751.9</v>
      </c>
      <c r="BB9" s="77">
        <f t="shared" ca="1" si="8"/>
        <v>5512.84</v>
      </c>
      <c r="BC9" s="105">
        <f ca="1">IF(BB9&lt;&gt;"",RANK(BB9,BB$5:INDIRECT(BC$1,TRUE)),"")</f>
        <v>3</v>
      </c>
      <c r="BD9" s="114">
        <f ca="1">IF(AND('Raw Data'!R7&lt;&gt;"",'Raw Data'!R7&lt;&gt;0),ROUNDDOWN('Raw Data'!R7,Title!$M$1),"")</f>
        <v>48.14</v>
      </c>
      <c r="BE9" s="110" t="str">
        <f ca="1">IF(AND('Raw Data'!S7&lt;&gt;"",'Raw Data'!S7&lt;&gt;0),'Raw Data'!S7,"")</f>
        <v/>
      </c>
      <c r="BF9" s="98">
        <f ca="1">IF(AND(BD9&gt;0,BD9&lt;&gt;""),IF(Title!$K$1=0,ROUNDDOWN((1000*BD$1)/BD9,2),ROUND((1000*BD$1)/BD9,2)),IF(BD9="","",0))</f>
        <v>853.34</v>
      </c>
      <c r="BG9" s="74">
        <f ca="1">IF(OR(BD9&lt;&gt;"",BE9&lt;&gt;""),RANK(BH9,BH$5:INDIRECT(BG$1,TRUE)),"")</f>
        <v>6</v>
      </c>
      <c r="BH9" s="77">
        <f t="shared" ca="1" si="30"/>
        <v>853.34</v>
      </c>
      <c r="BI9" s="77">
        <f t="shared" ca="1" si="9"/>
        <v>6366.18</v>
      </c>
      <c r="BJ9" s="105">
        <f ca="1">IF(BI9&lt;&gt;"",RANK(BI9,BI$5:INDIRECT(BJ$1,TRUE)),"")</f>
        <v>3</v>
      </c>
      <c r="BK9" s="114">
        <f ca="1">IF(AND('Raw Data'!T7&lt;&gt;"",'Raw Data'!T7&lt;&gt;0),ROUNDDOWN('Raw Data'!T7,Title!$M$1),"")</f>
        <v>47.58</v>
      </c>
      <c r="BL9" s="110" t="str">
        <f ca="1">IF(AND('Raw Data'!U7&lt;&gt;"",'Raw Data'!U7&lt;&gt;0),'Raw Data'!U7,"")</f>
        <v/>
      </c>
      <c r="BM9" s="98">
        <f t="shared" ca="1" si="31"/>
        <v>864.43</v>
      </c>
      <c r="BN9" s="74">
        <f ca="1">IF(OR(BK9&lt;&gt;"",BL9&lt;&gt;""),RANK(BO9,BO$5:INDIRECT(BN$1,TRUE)),"")</f>
        <v>6</v>
      </c>
      <c r="BO9" s="77">
        <f t="shared" ca="1" si="32"/>
        <v>864.43</v>
      </c>
      <c r="BP9" s="77">
        <f t="shared" ca="1" si="10"/>
        <v>7230.61</v>
      </c>
      <c r="BQ9" s="105">
        <f ca="1">IF(BP9&lt;&gt;"",RANK(BP9,BP$5:INDIRECT(BQ$1,TRUE)),"")</f>
        <v>3</v>
      </c>
      <c r="BR9" s="114">
        <f ca="1">IF(AND('Raw Data'!V7&lt;&gt;"",'Raw Data'!V7&lt;&gt;0),ROUNDDOWN('Raw Data'!V7,Title!$M$1),"")</f>
        <v>46.84</v>
      </c>
      <c r="BS9" s="110" t="str">
        <f ca="1">IF(AND('Raw Data'!W7&lt;&gt;"",'Raw Data'!W7&lt;&gt;0),'Raw Data'!W7,"")</f>
        <v/>
      </c>
      <c r="BT9" s="98">
        <f ca="1">IF(AND(BR9&gt;0,BR9&lt;&gt;""),IF(Title!$K$1=0,ROUNDDOWN((1000*BR$1)/BR9,2),ROUND((1000*BR$1)/BR9,2)),IF(BR9="","",0))</f>
        <v>799.95</v>
      </c>
      <c r="BU9" s="74">
        <f ca="1">IF(OR(BR9&lt;&gt;"",BS9&lt;&gt;""),RANK(BV9,BV$5:INDIRECT(BU$1,TRUE)),"")</f>
        <v>5</v>
      </c>
      <c r="BV9" s="77">
        <f t="shared" ca="1" si="33"/>
        <v>799.95</v>
      </c>
      <c r="BW9" s="77">
        <f t="shared" ca="1" si="11"/>
        <v>8030.56</v>
      </c>
      <c r="BX9" s="105">
        <f ca="1">IF(BW9&lt;&gt;"",RANK(BW9,BW$5:INDIRECT(BX$1,TRUE)),"")</f>
        <v>4</v>
      </c>
      <c r="BY9" s="114">
        <f ca="1">IF(AND('Raw Data'!X7&lt;&gt;"",'Raw Data'!X7&lt;&gt;0),ROUNDDOWN('Raw Data'!X7,Title!$M$1),"")</f>
        <v>53.88</v>
      </c>
      <c r="BZ9" s="110" t="str">
        <f ca="1">IF(AND('Raw Data'!Y7&lt;&gt;"",'Raw Data'!Y7&lt;&gt;0),'Raw Data'!Y7,"")</f>
        <v/>
      </c>
      <c r="CA9" s="98">
        <f ca="1">IF(AND(BY9&gt;0,BY9&lt;&gt;""),IF(Title!$K$1=0,ROUNDDOWN((1000*BY$1)/BY9,2),ROUND((1000*BY$1)/BY9,2)),IF(BY9="","",0))</f>
        <v>752.96</v>
      </c>
      <c r="CB9" s="74">
        <f ca="1">IF(OR(BY9&lt;&gt;"",BZ9&lt;&gt;""),RANK(CC9,CC$5:INDIRECT(CB$1,TRUE)),"")</f>
        <v>6</v>
      </c>
      <c r="CC9" s="77">
        <f t="shared" ca="1" si="34"/>
        <v>752.96</v>
      </c>
      <c r="CD9" s="77">
        <f t="shared" ca="1" si="12"/>
        <v>8783.52</v>
      </c>
      <c r="CE9" s="105">
        <f ca="1">IF(CD9&lt;&gt;"",RANK(CD9,CD$5:INDIRECT(CE$1,TRUE)),"")</f>
        <v>5</v>
      </c>
      <c r="CF9" s="114">
        <f ca="1">IF(AND('Raw Data'!Z7&lt;&gt;"",'Raw Data'!Z7&lt;&gt;0),ROUNDDOWN('Raw Data'!Z7,Title!$M$1),"")</f>
        <v>58.78</v>
      </c>
      <c r="CG9" s="110" t="str">
        <f ca="1">IF(AND('Raw Data'!AA7&lt;&gt;"",'Raw Data'!AA7&lt;&gt;0),'Raw Data'!AA7,"")</f>
        <v/>
      </c>
      <c r="CH9" s="98">
        <f ca="1">IF(AND(CF9&gt;0,CF9&lt;&gt;""),IF(Title!$K$1=0,ROUNDDOWN((1000*CF$1)/CF9,2),ROUND((1000*CF$1)/CF9,2)),IF(CF9="","",0))</f>
        <v>850.62</v>
      </c>
      <c r="CI9" s="74">
        <f ca="1">IF(OR(CF9&lt;&gt;"",CG9&lt;&gt;""),RANK(CJ9,CJ$5:INDIRECT(CI$1,TRUE)),"")</f>
        <v>5</v>
      </c>
      <c r="CJ9" s="77">
        <f t="shared" ca="1" si="35"/>
        <v>850.62</v>
      </c>
      <c r="CK9" s="77">
        <f t="shared" ca="1" si="13"/>
        <v>9634.14</v>
      </c>
      <c r="CL9" s="105">
        <f ca="1">IF(CK9&lt;&gt;"",RANK(CK9,CK$5:INDIRECT(CL$1,TRUE)),"")</f>
        <v>5</v>
      </c>
      <c r="CM9" s="114" t="str">
        <f ca="1">IF(AND('Raw Data'!AB7&lt;&gt;"",'Raw Data'!AB7&lt;&gt;0),ROUNDDOWN('Raw Data'!AB7,Title!$M$1),"")</f>
        <v/>
      </c>
      <c r="CN9" s="110" t="str">
        <f ca="1">IF(AND('Raw Data'!AC7&lt;&gt;"",'Raw Data'!AC7&lt;&gt;0),'Raw Data'!AC7,"")</f>
        <v/>
      </c>
      <c r="CO9" s="98" t="str">
        <f ca="1">IF(AND(CM9&gt;0,CM9&lt;&gt;""),IF(Title!$K$1=0,ROUNDDOWN((1000*CM$1)/CM9,2),ROUND((1000*CM$1)/CM9,2)),IF(CM9="","",0))</f>
        <v/>
      </c>
      <c r="CP9" s="74" t="str">
        <f ca="1">IF(OR(CM9&lt;&gt;"",CN9&lt;&gt;""),RANK(CQ9,CQ$5:INDIRECT(CP$1,TRUE)),"")</f>
        <v/>
      </c>
      <c r="CQ9" s="77" t="str">
        <f t="shared" ca="1" si="36"/>
        <v/>
      </c>
      <c r="CR9" s="77" t="str">
        <f t="shared" ca="1" si="14"/>
        <v/>
      </c>
      <c r="CS9" s="105" t="str">
        <f ca="1">IF(CR9&lt;&gt;"",RANK(CR9,CR$5:INDIRECT(CS$1,TRUE)),"")</f>
        <v/>
      </c>
      <c r="CT9" s="114" t="str">
        <f ca="1">IF(AND('Raw Data'!AD7&lt;&gt;"",'Raw Data'!AD7&lt;&gt;0),ROUNDDOWN('Raw Data'!AD7,Title!$M$1),"")</f>
        <v/>
      </c>
      <c r="CU9" s="110" t="str">
        <f ca="1">IF(AND('Raw Data'!AE7&lt;&gt;"",'Raw Data'!AE7&lt;&gt;0),'Raw Data'!AE7,"")</f>
        <v/>
      </c>
      <c r="CV9" s="98" t="str">
        <f ca="1">IF(AND(CT9&gt;0,CT9&lt;&gt;""),IF(Title!$K$1=0,ROUNDDOWN((1000*CT$1)/CT9,2),ROUND((1000*CT$1)/CT9,2)),IF(CT9="","",0))</f>
        <v/>
      </c>
      <c r="CW9" s="74" t="str">
        <f ca="1">IF(OR(CT9&lt;&gt;"",CU9&lt;&gt;""),RANK(CX9,CX$5:INDIRECT(CW$1,TRUE)),"")</f>
        <v/>
      </c>
      <c r="CX9" s="77" t="str">
        <f t="shared" ca="1" si="37"/>
        <v/>
      </c>
      <c r="CY9" s="77" t="str">
        <f t="shared" ca="1" si="15"/>
        <v/>
      </c>
      <c r="CZ9" s="105" t="str">
        <f ca="1">IF(CY9&lt;&gt;"",RANK(CY9,CY$5:INDIRECT(CZ$1,TRUE)),"")</f>
        <v/>
      </c>
      <c r="DA9" s="114" t="str">
        <f ca="1">IF(AND('Raw Data'!AF7&lt;&gt;"",'Raw Data'!AF7&lt;&gt;0),ROUNDDOWN('Raw Data'!AF7,Title!$M$1),"")</f>
        <v/>
      </c>
      <c r="DB9" s="110" t="str">
        <f ca="1">IF(AND('Raw Data'!AG7&lt;&gt;"",'Raw Data'!AG7&lt;&gt;0),'Raw Data'!AG7,"")</f>
        <v/>
      </c>
      <c r="DC9" s="98" t="str">
        <f ca="1">IF(AND(DA9&gt;0,DA9&lt;&gt;""),IF(Title!$K$1=0,ROUNDDOWN((1000*DA$1)/DA9,2),ROUND((1000*DA$1)/DA9,2)),IF(DA9="","",0))</f>
        <v/>
      </c>
      <c r="DD9" s="74" t="str">
        <f ca="1">IF(OR(DA9&lt;&gt;"",DB9&lt;&gt;""),RANK(DE9,DE$5:INDIRECT(DD$1,TRUE)),"")</f>
        <v/>
      </c>
      <c r="DE9" s="77" t="str">
        <f t="shared" ca="1" si="38"/>
        <v/>
      </c>
      <c r="DF9" s="77" t="str">
        <f t="shared" ca="1" si="16"/>
        <v/>
      </c>
      <c r="DG9" s="105" t="str">
        <f ca="1">IF(DF9&lt;&gt;"",RANK(DF9,DF$5:INDIRECT(DG$1,TRUE)),"")</f>
        <v/>
      </c>
      <c r="DH9" s="114" t="str">
        <f ca="1">IF(AND('Raw Data'!AH7&lt;&gt;"",'Raw Data'!AH7&lt;&gt;0),ROUNDDOWN('Raw Data'!AH7,Title!$M$1),"")</f>
        <v/>
      </c>
      <c r="DI9" s="110" t="str">
        <f ca="1">IF(AND('Raw Data'!AI7&lt;&gt;"",'Raw Data'!AI7&lt;&gt;0),'Raw Data'!AI7,"")</f>
        <v/>
      </c>
      <c r="DJ9" s="98" t="str">
        <f ca="1">IF(AND(DH9&gt;0,DH9&lt;&gt;""),IF(Title!$K$1=0,ROUNDDOWN((1000*DH$1)/DH9,2),ROUND((1000*DH$1)/DH9,2)),IF(DH9="","",0))</f>
        <v/>
      </c>
      <c r="DK9" s="74" t="str">
        <f ca="1">IF(OR(DH9&lt;&gt;"",DI9&lt;&gt;""),RANK(DL9,DL$5:INDIRECT(DK$1,TRUE)),"")</f>
        <v/>
      </c>
      <c r="DL9" s="77" t="str">
        <f t="shared" ca="1" si="39"/>
        <v/>
      </c>
      <c r="DM9" s="77" t="str">
        <f t="shared" ca="1" si="17"/>
        <v/>
      </c>
      <c r="DN9" s="105" t="str">
        <f ca="1">IF(DM9&lt;&gt;"",RANK(DM9,DM$5:INDIRECT(DN$1,TRUE)),"")</f>
        <v/>
      </c>
      <c r="DO9" s="114" t="str">
        <f ca="1">IF(AND('Raw Data'!AJ7&lt;&gt;"",'Raw Data'!AJ7&lt;&gt;0),ROUNDDOWN('Raw Data'!AJ7,Title!$M$1),"")</f>
        <v/>
      </c>
      <c r="DP9" s="110" t="str">
        <f ca="1">IF(AND('Raw Data'!AK7&lt;&gt;"",'Raw Data'!AK7&lt;&gt;0),'Raw Data'!AK7,"")</f>
        <v/>
      </c>
      <c r="DQ9" s="98" t="str">
        <f ca="1">IF(AND(DO9&gt;0,DO9&lt;&gt;""),IF(Title!$K$1=0,ROUNDDOWN((1000*DO$1)/DO9,2),ROUND((1000*DO$1)/DO9,2)),IF(DO9="","",0))</f>
        <v/>
      </c>
      <c r="DR9" s="74" t="str">
        <f ca="1">IF(OR(DO9&lt;&gt;"",DP9&lt;&gt;""),RANK(DS9,DS$5:INDIRECT(DR$1,TRUE)),"")</f>
        <v/>
      </c>
      <c r="DS9" s="77" t="str">
        <f t="shared" ca="1" si="40"/>
        <v/>
      </c>
      <c r="DT9" s="77" t="str">
        <f t="shared" ca="1" si="18"/>
        <v/>
      </c>
      <c r="DU9" s="105" t="str">
        <f ca="1">IF(DT9&lt;&gt;"",RANK(DT9,DT$5:INDIRECT(DU$1,TRUE)),"")</f>
        <v/>
      </c>
      <c r="DV9" s="114" t="str">
        <f ca="1">IF(AND('Raw Data'!AL7&lt;&gt;"",'Raw Data'!AL7&lt;&gt;0),ROUNDDOWN('Raw Data'!AL7,Title!$M$1),"")</f>
        <v/>
      </c>
      <c r="DW9" s="110" t="str">
        <f ca="1">IF(AND('Raw Data'!AM7&lt;&gt;"",'Raw Data'!AM7&lt;&gt;0),'Raw Data'!AM7,"")</f>
        <v/>
      </c>
      <c r="DX9" s="98" t="str">
        <f ca="1">IF(AND(DV9&gt;0,DV9&lt;&gt;""),IF(Title!$K$1=0,ROUNDDOWN((1000*DV$1)/DV9,2),ROUND((1000*DV$1)/DV9,2)),IF(DV9="","",0))</f>
        <v/>
      </c>
      <c r="DY9" s="74" t="str">
        <f ca="1">IF(OR(DV9&lt;&gt;"",DW9&lt;&gt;""),RANK(DZ9,DZ$5:INDIRECT(DY$1,TRUE)),"")</f>
        <v/>
      </c>
      <c r="DZ9" s="77" t="str">
        <f t="shared" ca="1" si="41"/>
        <v/>
      </c>
      <c r="EA9" s="77" t="str">
        <f t="shared" ca="1" si="19"/>
        <v/>
      </c>
      <c r="EB9" s="105" t="str">
        <f ca="1">IF(EA9&lt;&gt;"",RANK(EA9,EA$5:INDIRECT(EB$1,TRUE)),"")</f>
        <v/>
      </c>
      <c r="EC9" s="114" t="str">
        <f ca="1">IF(AND('Raw Data'!AN7&lt;&gt;"",'Raw Data'!AN7&lt;&gt;0),ROUNDDOWN('Raw Data'!AN7,Title!$M$1),"")</f>
        <v/>
      </c>
      <c r="ED9" s="110" t="str">
        <f ca="1">IF(AND('Raw Data'!AO7&lt;&gt;"",'Raw Data'!AO7&lt;&gt;0),'Raw Data'!AO7,"")</f>
        <v/>
      </c>
      <c r="EE9" s="98" t="str">
        <f ca="1">IF(AND(EC9&gt;0,EC9&lt;&gt;""),IF(Title!$K$1=0,ROUNDDOWN((1000*EC$1)/EC9,2),ROUND((1000*EC$1)/EC9,2)),IF(EC9="","",0))</f>
        <v/>
      </c>
      <c r="EF9" s="74" t="str">
        <f ca="1">IF(OR(EC9&lt;&gt;"",ED9&lt;&gt;""),RANK(EG9,EG$5:INDIRECT(EF$1,TRUE)),"")</f>
        <v/>
      </c>
      <c r="EG9" s="77" t="str">
        <f t="shared" ca="1" si="42"/>
        <v/>
      </c>
      <c r="EH9" s="77" t="str">
        <f t="shared" ca="1" si="20"/>
        <v/>
      </c>
      <c r="EI9" s="105" t="str">
        <f ca="1">IF(EH9&lt;&gt;"",RANK(EH9,EH$5:INDIRECT(EI$1,TRUE)),"")</f>
        <v/>
      </c>
      <c r="EJ9" s="114" t="str">
        <f ca="1">IF(AND('Raw Data'!AP7&lt;&gt;"",'Raw Data'!AP7&lt;&gt;0),ROUNDDOWN('Raw Data'!AP7,Title!$M$1),"")</f>
        <v/>
      </c>
      <c r="EK9" s="107" t="str">
        <f ca="1">IF(AND('Raw Data'!AQ7&lt;&gt;"",'Raw Data'!AQ7&lt;&gt;0),'Raw Data'!AQ7,"")</f>
        <v/>
      </c>
      <c r="EL9" s="98" t="str">
        <f ca="1">IF(AND(EJ9&gt;0,EJ9&lt;&gt;""),IF(Title!$K$1=0,ROUNDDOWN((1000*EJ$1)/EJ9,2),ROUND((1000*EJ$1)/EJ9,2)),IF(EJ9="","",0))</f>
        <v/>
      </c>
      <c r="EM9" s="74" t="str">
        <f ca="1">IF(OR(EJ9&lt;&gt;"",EK9&lt;&gt;""),RANK(EN9,EN$5:INDIRECT(EM$1,TRUE)),"")</f>
        <v/>
      </c>
      <c r="EN9" s="77" t="str">
        <f t="shared" ca="1" si="43"/>
        <v/>
      </c>
      <c r="EO9" s="77" t="str">
        <f t="shared" ca="1" si="21"/>
        <v/>
      </c>
      <c r="EP9" s="105" t="str">
        <f ca="1">IF(EO9&lt;&gt;"",RANK(EO9,EO$5:INDIRECT(EP$1,TRUE)),"")</f>
        <v/>
      </c>
      <c r="EQ9" s="74" t="str">
        <f t="shared" ca="1" si="44"/>
        <v>$ER$9:$FC$9</v>
      </c>
      <c r="ER9" s="77">
        <f t="shared" si="45"/>
        <v>842.33</v>
      </c>
      <c r="ES9" s="77">
        <f t="shared" ca="1" si="46"/>
        <v>885.12</v>
      </c>
      <c r="ET9" s="77">
        <f t="shared" ca="1" si="47"/>
        <v>964.74</v>
      </c>
      <c r="EU9" s="77">
        <f t="shared" ca="1" si="48"/>
        <v>935.65</v>
      </c>
      <c r="EV9" s="77">
        <f t="shared" ca="1" si="49"/>
        <v>1000</v>
      </c>
      <c r="EW9" s="77">
        <f t="shared" ca="1" si="50"/>
        <v>885</v>
      </c>
      <c r="EX9" s="77">
        <f t="shared" ca="1" si="51"/>
        <v>751.9</v>
      </c>
      <c r="EY9" s="77">
        <f t="shared" ca="1" si="52"/>
        <v>853.34</v>
      </c>
      <c r="EZ9" s="77">
        <f t="shared" ca="1" si="53"/>
        <v>864.43</v>
      </c>
      <c r="FA9" s="77">
        <f t="shared" ca="1" si="54"/>
        <v>799.95</v>
      </c>
      <c r="FB9" s="77">
        <f t="shared" ca="1" si="55"/>
        <v>752.96</v>
      </c>
      <c r="FC9" s="77">
        <f t="shared" ca="1" si="56"/>
        <v>850.62</v>
      </c>
      <c r="FD9" s="77">
        <f t="shared" ca="1" si="57"/>
        <v>0</v>
      </c>
      <c r="FE9" s="77">
        <f t="shared" ca="1" si="58"/>
        <v>0</v>
      </c>
      <c r="FF9" s="77">
        <f t="shared" ca="1" si="59"/>
        <v>0</v>
      </c>
      <c r="FG9" s="77">
        <f t="shared" ca="1" si="60"/>
        <v>0</v>
      </c>
      <c r="FH9" s="77">
        <f t="shared" ca="1" si="61"/>
        <v>0</v>
      </c>
      <c r="FI9" s="77">
        <f t="shared" ca="1" si="62"/>
        <v>0</v>
      </c>
      <c r="FJ9" s="77">
        <f t="shared" ca="1" si="63"/>
        <v>0</v>
      </c>
      <c r="FK9" s="77">
        <f t="shared" ca="1" si="64"/>
        <v>0</v>
      </c>
      <c r="FL9" s="74" t="str">
        <f t="shared" si="65"/>
        <v>$FM$9:$FX$9</v>
      </c>
      <c r="FM9" s="78">
        <f t="shared" si="66"/>
        <v>0</v>
      </c>
      <c r="FN9" s="74">
        <f t="shared" si="67"/>
        <v>0</v>
      </c>
      <c r="FO9" s="74">
        <f t="shared" si="68"/>
        <v>0</v>
      </c>
      <c r="FP9" s="74">
        <f t="shared" si="69"/>
        <v>0</v>
      </c>
      <c r="FQ9" s="74">
        <f t="shared" si="70"/>
        <v>0</v>
      </c>
      <c r="FR9" s="74">
        <f t="shared" si="71"/>
        <v>0</v>
      </c>
      <c r="FS9" s="74">
        <f t="shared" si="72"/>
        <v>0</v>
      </c>
      <c r="FT9" s="74">
        <f t="shared" si="73"/>
        <v>0</v>
      </c>
      <c r="FU9" s="74">
        <f t="shared" si="74"/>
        <v>0</v>
      </c>
      <c r="FV9" s="74">
        <f t="shared" si="75"/>
        <v>0</v>
      </c>
      <c r="FW9" s="74">
        <f t="shared" si="76"/>
        <v>0</v>
      </c>
      <c r="FX9" s="74">
        <f t="shared" si="77"/>
        <v>0</v>
      </c>
      <c r="FY9" s="74">
        <f t="shared" si="78"/>
        <v>0</v>
      </c>
      <c r="FZ9" s="74">
        <f t="shared" si="79"/>
        <v>0</v>
      </c>
      <c r="GA9" s="74">
        <f t="shared" si="80"/>
        <v>0</v>
      </c>
      <c r="GB9" s="74">
        <f t="shared" si="81"/>
        <v>0</v>
      </c>
      <c r="GC9" s="74">
        <f t="shared" si="82"/>
        <v>0</v>
      </c>
      <c r="GD9" s="74">
        <f t="shared" si="83"/>
        <v>0</v>
      </c>
      <c r="GE9" s="74">
        <f t="shared" si="84"/>
        <v>0</v>
      </c>
      <c r="GF9" s="74">
        <f t="shared" si="85"/>
        <v>0</v>
      </c>
      <c r="GG9" s="74" t="str">
        <f t="shared" si="86"/>
        <v>GS9</v>
      </c>
      <c r="GH9" s="77">
        <f ca="1">GetDiscardScore($ER9:ER9,GH$1)</f>
        <v>0</v>
      </c>
      <c r="GI9" s="77">
        <f ca="1">GetDiscardScore($ER9:ES9,GI$1)</f>
        <v>0</v>
      </c>
      <c r="GJ9" s="77">
        <f ca="1">GetDiscardScore($ER9:ET9,GJ$1)</f>
        <v>0</v>
      </c>
      <c r="GK9" s="77">
        <f ca="1">GetDiscardScore($ER9:EU9,GK$1)</f>
        <v>842.33</v>
      </c>
      <c r="GL9" s="77">
        <f ca="1">GetDiscardScore($ER9:EV9,GL$1)</f>
        <v>842.33</v>
      </c>
      <c r="GM9" s="77">
        <f ca="1">GetDiscardScore($ER9:EW9,GM$1)</f>
        <v>842.33</v>
      </c>
      <c r="GN9" s="77">
        <f ca="1">GetDiscardScore($ER9:EX9,GN$1)</f>
        <v>751.9</v>
      </c>
      <c r="GO9" s="77">
        <f ca="1">GetDiscardScore($ER9:EY9,GO$1)</f>
        <v>751.9</v>
      </c>
      <c r="GP9" s="77">
        <f ca="1">GetDiscardScore($ER9:EZ9,GP$1)</f>
        <v>751.9</v>
      </c>
      <c r="GQ9" s="77">
        <f ca="1">GetDiscardScore($ER9:FA9,GQ$1)</f>
        <v>751.9</v>
      </c>
      <c r="GR9" s="77">
        <f ca="1">GetDiscardScore($ER9:FB9,GR$1)</f>
        <v>751.9</v>
      </c>
      <c r="GS9" s="77">
        <f ca="1">GetDiscardScore($ER9:FC9,GS$1)</f>
        <v>751.9</v>
      </c>
      <c r="GT9" s="77">
        <f ca="1">GetDiscardScore($ER9:FD9,GT$1)</f>
        <v>0</v>
      </c>
      <c r="GU9" s="77">
        <f ca="1">GetDiscardScore($ER9:FE9,GU$1)</f>
        <v>0</v>
      </c>
      <c r="GV9" s="77">
        <f ca="1">GetDiscardScore($ER9:FF9,GV$1)</f>
        <v>0</v>
      </c>
      <c r="GW9" s="77">
        <f ca="1">GetDiscardScore($ER9:FG9,GW$1)</f>
        <v>0</v>
      </c>
      <c r="GX9" s="77">
        <f ca="1">GetDiscardScore($ER9:FH9,GX$1)</f>
        <v>0</v>
      </c>
      <c r="GY9" s="77">
        <f ca="1">GetDiscardScore($ER9:FI9,GY$1)</f>
        <v>0</v>
      </c>
      <c r="GZ9" s="77">
        <f ca="1">GetDiscardScore($ER9:FJ9,GZ$1)</f>
        <v>0</v>
      </c>
      <c r="HA9" s="77">
        <f ca="1">GetDiscardScore($ER9:FK9,HA$1)</f>
        <v>0</v>
      </c>
      <c r="HB9" s="79">
        <f t="shared" ca="1" si="87"/>
        <v>9634.14</v>
      </c>
      <c r="HC9" s="78">
        <f ca="1">IF(HB9&lt;&gt;"",RANK(HB9,HB$5:INDIRECT(HC$1,TRUE),0),"")</f>
        <v>5</v>
      </c>
      <c r="HD9" s="76" t="str">
        <f t="shared" ca="1" si="88"/>
        <v>7</v>
      </c>
    </row>
    <row r="10" spans="1:212" s="74" customFormat="1" ht="11.25">
      <c r="A10" s="39">
        <v>6</v>
      </c>
      <c r="B10" s="39" t="str">
        <f ca="1">IF('Raw Data'!B8&lt;&gt;"",'Raw Data'!B8,"")</f>
        <v>Steve Haley</v>
      </c>
      <c r="C10" s="74">
        <f ca="1">IF('Raw Data'!C8&lt;&gt;"",'Raw Data'!C8,"")</f>
        <v>24</v>
      </c>
      <c r="D10" s="40">
        <f t="shared" ca="1" si="22"/>
        <v>10401.44</v>
      </c>
      <c r="E10" s="75">
        <f t="shared" ca="1" si="23"/>
        <v>1</v>
      </c>
      <c r="F10" s="100" t="str">
        <f t="shared" ca="1" si="0"/>
        <v>12</v>
      </c>
      <c r="G10" s="114">
        <f ca="1">IF(AND('Raw Data'!D8&lt;&gt;"",'Raw Data'!D8&lt;&gt;0),ROUNDDOWN('Raw Data'!D8,Title!$M$1),"")</f>
        <v>43.22</v>
      </c>
      <c r="H10" s="110" t="str">
        <f ca="1">IF(AND('Raw Data'!E8&lt;&gt;"",'Raw Data'!E8&lt;&gt;0),'Raw Data'!E8,"")</f>
        <v/>
      </c>
      <c r="I10" s="98">
        <f ca="1">IF(AND(G10&lt;&gt;"",G10&gt;0),IF(Title!$K$1=0,ROUNDDOWN((1000*G$1)/G10,2),ROUND((1000*G$1)/G10,2)),IF(G10="","",0))</f>
        <v>977.78</v>
      </c>
      <c r="J10" s="74">
        <f ca="1">IF(K10&lt;&gt;0,RANK(K10,K$5:INDIRECT(J$1,TRUE)),"")</f>
        <v>2</v>
      </c>
      <c r="K10" s="77">
        <f t="shared" ca="1" si="1"/>
        <v>977.78</v>
      </c>
      <c r="L10" s="77">
        <f t="shared" ca="1" si="2"/>
        <v>977.78</v>
      </c>
      <c r="M10" s="105">
        <f ca="1">IF(L10&lt;&gt;"",RANK(L10,L$5:INDIRECT(M$1,TRUE)),"")</f>
        <v>2</v>
      </c>
      <c r="N10" s="114">
        <f ca="1">IF(AND('Raw Data'!F8&lt;&gt;"",'Raw Data'!F8&lt;&gt;0),ROUNDDOWN('Raw Data'!F8,Title!$M$1),"")</f>
        <v>44.56</v>
      </c>
      <c r="O10" s="110" t="str">
        <f ca="1">IF(AND('Raw Data'!G8&lt;&gt;"",'Raw Data'!G8&lt;&gt;0),'Raw Data'!G8,"")</f>
        <v/>
      </c>
      <c r="P10" s="98">
        <f ca="1">IF(AND(N10&gt;0,N10&lt;&gt;""),IF(Title!$K$1=0,ROUNDDOWN((1000*N$1)/N10,2),ROUND((1000*N$1)/N10,2)),IF(N10="","",0))</f>
        <v>932</v>
      </c>
      <c r="Q10" s="74">
        <f ca="1">IF(OR(N10&lt;&gt;"",O10&lt;&gt;""),RANK(R10,R$5:INDIRECT(Q$1,TRUE)),"")</f>
        <v>2</v>
      </c>
      <c r="R10" s="77">
        <f t="shared" ca="1" si="24"/>
        <v>932</v>
      </c>
      <c r="S10" s="77">
        <f t="shared" ca="1" si="3"/>
        <v>1909.78</v>
      </c>
      <c r="T10" s="105">
        <f ca="1">IF(S10&lt;&gt;"",RANK(S10,S$5:INDIRECT(T$1,TRUE)),"")</f>
        <v>1</v>
      </c>
      <c r="U10" s="114">
        <f ca="1">IF(AND('Raw Data'!H8&lt;&gt;"",'Raw Data'!H8&lt;&gt;0),ROUNDDOWN('Raw Data'!H8,Title!$M$1),"")</f>
        <v>50.25</v>
      </c>
      <c r="V10" s="110" t="str">
        <f ca="1">IF(AND('Raw Data'!I8&lt;&gt;"",'Raw Data'!I8&lt;&gt;0),'Raw Data'!I8,"")</f>
        <v/>
      </c>
      <c r="W10" s="98">
        <f ca="1">IF(AND(U10&gt;0,U10&lt;&gt;""),IF(Title!$K$1=0,ROUNDDOWN((1000*U$1)/U10,2),ROUND((1000*U$1)/U10,2)),IF(U10="","",0))</f>
        <v>860.49</v>
      </c>
      <c r="X10" s="74">
        <f ca="1">IF(OR(U10&lt;&gt;"",V10&lt;&gt;""),RANK(Y10,Y$5:INDIRECT(X$1,TRUE)),"")</f>
        <v>5</v>
      </c>
      <c r="Y10" s="77">
        <f t="shared" ca="1" si="25"/>
        <v>860.49</v>
      </c>
      <c r="Z10" s="77">
        <f t="shared" ca="1" si="4"/>
        <v>2770.27</v>
      </c>
      <c r="AA10" s="105">
        <f ca="1">IF(Z10&lt;&gt;"",RANK(Z10,Z$5:INDIRECT(AA$1,TRUE)),"")</f>
        <v>2</v>
      </c>
      <c r="AB10" s="114">
        <f ca="1">IF(AND('Raw Data'!J8&lt;&gt;"",'Raw Data'!J8&lt;&gt;0),ROUNDDOWN('Raw Data'!J8,Title!$M$1),"")</f>
        <v>39.700000000000003</v>
      </c>
      <c r="AC10" s="110" t="str">
        <f ca="1">IF(AND('Raw Data'!K8&lt;&gt;"",'Raw Data'!K8&lt;&gt;0),'Raw Data'!K8,"")</f>
        <v/>
      </c>
      <c r="AD10" s="98">
        <f ca="1">IF(AND(AB10&gt;0,AB10&lt;&gt;""),IF(Title!$K$1=0,ROUNDDOWN((1000*AB$1)/AB10,2),ROUND((1000*AB$1)/AB10,2)),IF(AB10="","",0))</f>
        <v>1000</v>
      </c>
      <c r="AE10" s="74">
        <f ca="1">IF(OR(AB10&lt;&gt;"",AC10&lt;&gt;""),RANK(AF10,AF$5:INDIRECT(AE$1,TRUE)),"")</f>
        <v>1</v>
      </c>
      <c r="AF10" s="77">
        <f t="shared" ca="1" si="26"/>
        <v>1000</v>
      </c>
      <c r="AG10" s="77">
        <f t="shared" ca="1" si="5"/>
        <v>2909.78</v>
      </c>
      <c r="AH10" s="105">
        <f ca="1">IF(AG10&lt;&gt;"",RANK(AG10,AG$5:INDIRECT(AH$1,TRUE)),"")</f>
        <v>1</v>
      </c>
      <c r="AI10" s="114">
        <f ca="1">IF(AND('Raw Data'!L8&lt;&gt;"",'Raw Data'!L8&lt;&gt;0),ROUNDDOWN('Raw Data'!L8,Title!$M$1),"")</f>
        <v>49.65</v>
      </c>
      <c r="AJ10" s="110" t="str">
        <f ca="1">IF(AND('Raw Data'!M8&lt;&gt;"",'Raw Data'!M8&lt;&gt;0),'Raw Data'!M8,"")</f>
        <v/>
      </c>
      <c r="AK10" s="98">
        <f ca="1">IF(AND(AI10&gt;0,AI10&lt;&gt;""),IF(Title!$K$1=0,ROUNDDOWN((1000*AI$1)/AI10,2),ROUND((1000*AI$1)/AI10,2)),IF(AI10="","",0))</f>
        <v>859.41</v>
      </c>
      <c r="AL10" s="74">
        <f ca="1">IF(OR(AI10&lt;&gt;"",AJ10&lt;&gt;""),RANK(AM10,AM$5:INDIRECT(AL$1,TRUE)),"")</f>
        <v>5</v>
      </c>
      <c r="AM10" s="77">
        <f t="shared" ca="1" si="27"/>
        <v>859.41</v>
      </c>
      <c r="AN10" s="77">
        <f t="shared" ca="1" si="6"/>
        <v>3770.27</v>
      </c>
      <c r="AO10" s="105">
        <f ca="1">IF(AN10&lt;&gt;"",RANK(AN10,AN$5:INDIRECT(AO$1,TRUE)),"")</f>
        <v>2</v>
      </c>
      <c r="AP10" s="114">
        <f ca="1">IF(AND('Raw Data'!N8&lt;&gt;"",'Raw Data'!N8&lt;&gt;0),ROUNDDOWN('Raw Data'!N8,Title!$M$1),"")</f>
        <v>43.02</v>
      </c>
      <c r="AQ10" s="110" t="str">
        <f ca="1">IF(AND('Raw Data'!O8&lt;&gt;"",'Raw Data'!O8&lt;&gt;0),'Raw Data'!O8,"")</f>
        <v/>
      </c>
      <c r="AR10" s="98">
        <f ca="1">IF(AND(AP10&gt;0,AP10&lt;&gt;""),IF(Title!$K$1=0,ROUNDDOWN((1000*AP$1)/AP10,2),ROUND((1000*AP$1)/AP10,2)),IF(AP10="","",0))</f>
        <v>1000</v>
      </c>
      <c r="AS10" s="74">
        <f ca="1">IF(OR(AP10&lt;&gt;"",AQ10&lt;&gt;""),RANK(AT10,AT$5:INDIRECT(AS$1,TRUE)),"")</f>
        <v>1</v>
      </c>
      <c r="AT10" s="77">
        <f t="shared" ca="1" si="28"/>
        <v>1000</v>
      </c>
      <c r="AU10" s="77">
        <f t="shared" ca="1" si="7"/>
        <v>4770.2700000000004</v>
      </c>
      <c r="AV10" s="105">
        <f ca="1">IF(AU10&lt;&gt;"",RANK(AU10,AU$5:INDIRECT(AV$1,TRUE)),"")</f>
        <v>1</v>
      </c>
      <c r="AW10" s="114">
        <f ca="1">IF(AND('Raw Data'!P8&lt;&gt;"",'Raw Data'!P8&lt;&gt;0),ROUNDDOWN('Raw Data'!P8,Title!$M$1),"")</f>
        <v>39.43</v>
      </c>
      <c r="AX10" s="110" t="str">
        <f ca="1">IF(AND('Raw Data'!Q8&lt;&gt;"",'Raw Data'!Q8&lt;&gt;0),'Raw Data'!Q8,"")</f>
        <v/>
      </c>
      <c r="AY10" s="98">
        <f ca="1">IF(AND(AW10&gt;0,AW10&lt;&gt;""),IF(Title!$K$1=0,ROUNDDOWN((1000*AW$1)/AW10,2),ROUND((1000*AW$1)/AW10,2)),IF(AW10="","",0))</f>
        <v>1000</v>
      </c>
      <c r="AZ10" s="74">
        <f ca="1">IF(OR(AW10&lt;&gt;"",AX10&lt;&gt;""),RANK(BA10,BA$5:INDIRECT(AZ$1,TRUE)),"")</f>
        <v>1</v>
      </c>
      <c r="BA10" s="77">
        <f t="shared" ca="1" si="29"/>
        <v>1000</v>
      </c>
      <c r="BB10" s="77">
        <f t="shared" ca="1" si="8"/>
        <v>5770.27</v>
      </c>
      <c r="BC10" s="105">
        <f ca="1">IF(BB10&lt;&gt;"",RANK(BB10,BB$5:INDIRECT(BC$1,TRUE)),"")</f>
        <v>1</v>
      </c>
      <c r="BD10" s="114">
        <f ca="1">IF(AND('Raw Data'!R8&lt;&gt;"",'Raw Data'!R8&lt;&gt;0),ROUNDDOWN('Raw Data'!R8,Title!$M$1),"")</f>
        <v>41.08</v>
      </c>
      <c r="BE10" s="110" t="str">
        <f ca="1">IF(AND('Raw Data'!S8&lt;&gt;"",'Raw Data'!S8&lt;&gt;0),'Raw Data'!S8,"")</f>
        <v/>
      </c>
      <c r="BF10" s="98">
        <f ca="1">IF(AND(BD10&gt;0,BD10&lt;&gt;""),IF(Title!$K$1=0,ROUNDDOWN((1000*BD$1)/BD10,2),ROUND((1000*BD$1)/BD10,2)),IF(BD10="","",0))</f>
        <v>1000</v>
      </c>
      <c r="BG10" s="74">
        <f ca="1">IF(OR(BD10&lt;&gt;"",BE10&lt;&gt;""),RANK(BH10,BH$5:INDIRECT(BG$1,TRUE)),"")</f>
        <v>1</v>
      </c>
      <c r="BH10" s="77">
        <f t="shared" ca="1" si="30"/>
        <v>1000</v>
      </c>
      <c r="BI10" s="77">
        <f t="shared" ca="1" si="9"/>
        <v>6770.27</v>
      </c>
      <c r="BJ10" s="105">
        <f ca="1">IF(BI10&lt;&gt;"",RANK(BI10,BI$5:INDIRECT(BJ$1,TRUE)),"")</f>
        <v>1</v>
      </c>
      <c r="BK10" s="114">
        <f ca="1">IF(AND('Raw Data'!T8&lt;&gt;"",'Raw Data'!T8&lt;&gt;0),ROUNDDOWN('Raw Data'!T8,Title!$M$1),"")</f>
        <v>44.35</v>
      </c>
      <c r="BL10" s="110" t="str">
        <f ca="1">IF(AND('Raw Data'!U8&lt;&gt;"",'Raw Data'!U8&lt;&gt;0),'Raw Data'!U8,"")</f>
        <v/>
      </c>
      <c r="BM10" s="98">
        <f t="shared" ca="1" si="31"/>
        <v>927.39</v>
      </c>
      <c r="BN10" s="74">
        <f ca="1">IF(OR(BK10&lt;&gt;"",BL10&lt;&gt;""),RANK(BO10,BO$5:INDIRECT(BN$1,TRUE)),"")</f>
        <v>3</v>
      </c>
      <c r="BO10" s="77">
        <f t="shared" ca="1" si="32"/>
        <v>927.39</v>
      </c>
      <c r="BP10" s="77">
        <f t="shared" ca="1" si="10"/>
        <v>7697.66</v>
      </c>
      <c r="BQ10" s="105">
        <f ca="1">IF(BP10&lt;&gt;"",RANK(BP10,BP$5:INDIRECT(BQ$1,TRUE)),"")</f>
        <v>1</v>
      </c>
      <c r="BR10" s="114">
        <f ca="1">IF(AND('Raw Data'!V8&lt;&gt;"",'Raw Data'!V8&lt;&gt;0),ROUNDDOWN('Raw Data'!V8,Title!$M$1),"")</f>
        <v>40.83</v>
      </c>
      <c r="BS10" s="110" t="str">
        <f ca="1">IF(AND('Raw Data'!W8&lt;&gt;"",'Raw Data'!W8&lt;&gt;0),'Raw Data'!W8,"")</f>
        <v/>
      </c>
      <c r="BT10" s="98">
        <f ca="1">IF(AND(BR10&gt;0,BR10&lt;&gt;""),IF(Title!$K$1=0,ROUNDDOWN((1000*BR$1)/BR10,2),ROUND((1000*BR$1)/BR10,2)),IF(BR10="","",0))</f>
        <v>917.7</v>
      </c>
      <c r="BU10" s="74">
        <f ca="1">IF(OR(BR10&lt;&gt;"",BS10&lt;&gt;""),RANK(BV10,BV$5:INDIRECT(BU$1,TRUE)),"")</f>
        <v>3</v>
      </c>
      <c r="BV10" s="77">
        <f t="shared" ca="1" si="33"/>
        <v>917.7</v>
      </c>
      <c r="BW10" s="77">
        <f t="shared" ca="1" si="11"/>
        <v>8615.36</v>
      </c>
      <c r="BX10" s="105">
        <f ca="1">IF(BW10&lt;&gt;"",RANK(BW10,BW$5:INDIRECT(BX$1,TRUE)),"")</f>
        <v>1</v>
      </c>
      <c r="BY10" s="114">
        <f ca="1">IF(AND('Raw Data'!X8&lt;&gt;"",'Raw Data'!X8&lt;&gt;0),ROUNDDOWN('Raw Data'!X8,Title!$M$1),"")</f>
        <v>43.78</v>
      </c>
      <c r="BZ10" s="110" t="str">
        <f ca="1">IF(AND('Raw Data'!Y8&lt;&gt;"",'Raw Data'!Y8&lt;&gt;0),'Raw Data'!Y8,"")</f>
        <v/>
      </c>
      <c r="CA10" s="98">
        <f ca="1">IF(AND(BY10&gt;0,BY10&lt;&gt;""),IF(Title!$K$1=0,ROUNDDOWN((1000*BY$1)/BY10,2),ROUND((1000*BY$1)/BY10,2)),IF(BY10="","",0))</f>
        <v>926.67</v>
      </c>
      <c r="CB10" s="74">
        <f ca="1">IF(OR(BY10&lt;&gt;"",BZ10&lt;&gt;""),RANK(CC10,CC$5:INDIRECT(CB$1,TRUE)),"")</f>
        <v>3</v>
      </c>
      <c r="CC10" s="77">
        <f t="shared" ca="1" si="34"/>
        <v>926.67</v>
      </c>
      <c r="CD10" s="77">
        <f t="shared" ca="1" si="12"/>
        <v>9542.0300000000007</v>
      </c>
      <c r="CE10" s="105">
        <f ca="1">IF(CD10&lt;&gt;"",RANK(CD10,CD$5:INDIRECT(CE$1,TRUE)),"")</f>
        <v>1</v>
      </c>
      <c r="CF10" s="114">
        <f ca="1">IF(AND('Raw Data'!Z8&lt;&gt;"",'Raw Data'!Z8&lt;&gt;0),ROUNDDOWN('Raw Data'!Z8,Title!$M$1),"")</f>
        <v>65.45</v>
      </c>
      <c r="CG10" s="110" t="str">
        <f ca="1">IF(AND('Raw Data'!AA8&lt;&gt;"",'Raw Data'!AA8&lt;&gt;0),'Raw Data'!AA8,"")</f>
        <v/>
      </c>
      <c r="CH10" s="98">
        <f ca="1">IF(AND(CF10&gt;0,CF10&lt;&gt;""),IF(Title!$K$1=0,ROUNDDOWN((1000*CF$1)/CF10,2),ROUND((1000*CF$1)/CF10,2)),IF(CF10="","",0))</f>
        <v>763.94</v>
      </c>
      <c r="CI10" s="74">
        <f ca="1">IF(OR(CF10&lt;&gt;"",CG10&lt;&gt;""),RANK(CJ10,CJ$5:INDIRECT(CI$1,TRUE)),"")</f>
        <v>7</v>
      </c>
      <c r="CJ10" s="77">
        <f t="shared" ca="1" si="35"/>
        <v>763.94</v>
      </c>
      <c r="CK10" s="77">
        <f t="shared" ca="1" si="13"/>
        <v>10401.44</v>
      </c>
      <c r="CL10" s="105">
        <f ca="1">IF(CK10&lt;&gt;"",RANK(CK10,CK$5:INDIRECT(CL$1,TRUE)),"")</f>
        <v>1</v>
      </c>
      <c r="CM10" s="114" t="str">
        <f ca="1">IF(AND('Raw Data'!AB8&lt;&gt;"",'Raw Data'!AB8&lt;&gt;0),ROUNDDOWN('Raw Data'!AB8,Title!$M$1),"")</f>
        <v/>
      </c>
      <c r="CN10" s="110" t="str">
        <f ca="1">IF(AND('Raw Data'!AC8&lt;&gt;"",'Raw Data'!AC8&lt;&gt;0),'Raw Data'!AC8,"")</f>
        <v/>
      </c>
      <c r="CO10" s="98" t="str">
        <f ca="1">IF(AND(CM10&gt;0,CM10&lt;&gt;""),IF(Title!$K$1=0,ROUNDDOWN((1000*CM$1)/CM10,2),ROUND((1000*CM$1)/CM10,2)),IF(CM10="","",0))</f>
        <v/>
      </c>
      <c r="CP10" s="74" t="str">
        <f ca="1">IF(OR(CM10&lt;&gt;"",CN10&lt;&gt;""),RANK(CQ10,CQ$5:INDIRECT(CP$1,TRUE)),"")</f>
        <v/>
      </c>
      <c r="CQ10" s="77" t="str">
        <f t="shared" ca="1" si="36"/>
        <v/>
      </c>
      <c r="CR10" s="77" t="str">
        <f t="shared" ca="1" si="14"/>
        <v/>
      </c>
      <c r="CS10" s="105" t="str">
        <f ca="1">IF(CR10&lt;&gt;"",RANK(CR10,CR$5:INDIRECT(CS$1,TRUE)),"")</f>
        <v/>
      </c>
      <c r="CT10" s="114" t="str">
        <f ca="1">IF(AND('Raw Data'!AD8&lt;&gt;"",'Raw Data'!AD8&lt;&gt;0),ROUNDDOWN('Raw Data'!AD8,Title!$M$1),"")</f>
        <v/>
      </c>
      <c r="CU10" s="110" t="str">
        <f ca="1">IF(AND('Raw Data'!AE8&lt;&gt;"",'Raw Data'!AE8&lt;&gt;0),'Raw Data'!AE8,"")</f>
        <v/>
      </c>
      <c r="CV10" s="98" t="str">
        <f ca="1">IF(AND(CT10&gt;0,CT10&lt;&gt;""),IF(Title!$K$1=0,ROUNDDOWN((1000*CT$1)/CT10,2),ROUND((1000*CT$1)/CT10,2)),IF(CT10="","",0))</f>
        <v/>
      </c>
      <c r="CW10" s="74" t="str">
        <f ca="1">IF(OR(CT10&lt;&gt;"",CU10&lt;&gt;""),RANK(CX10,CX$5:INDIRECT(CW$1,TRUE)),"")</f>
        <v/>
      </c>
      <c r="CX10" s="77" t="str">
        <f t="shared" ca="1" si="37"/>
        <v/>
      </c>
      <c r="CY10" s="77" t="str">
        <f t="shared" ca="1" si="15"/>
        <v/>
      </c>
      <c r="CZ10" s="105" t="str">
        <f ca="1">IF(CY10&lt;&gt;"",RANK(CY10,CY$5:INDIRECT(CZ$1,TRUE)),"")</f>
        <v/>
      </c>
      <c r="DA10" s="114" t="str">
        <f ca="1">IF(AND('Raw Data'!AF8&lt;&gt;"",'Raw Data'!AF8&lt;&gt;0),ROUNDDOWN('Raw Data'!AF8,Title!$M$1),"")</f>
        <v/>
      </c>
      <c r="DB10" s="110" t="str">
        <f ca="1">IF(AND('Raw Data'!AG8&lt;&gt;"",'Raw Data'!AG8&lt;&gt;0),'Raw Data'!AG8,"")</f>
        <v/>
      </c>
      <c r="DC10" s="98" t="str">
        <f ca="1">IF(AND(DA10&gt;0,DA10&lt;&gt;""),IF(Title!$K$1=0,ROUNDDOWN((1000*DA$1)/DA10,2),ROUND((1000*DA$1)/DA10,2)),IF(DA10="","",0))</f>
        <v/>
      </c>
      <c r="DD10" s="74" t="str">
        <f ca="1">IF(OR(DA10&lt;&gt;"",DB10&lt;&gt;""),RANK(DE10,DE$5:INDIRECT(DD$1,TRUE)),"")</f>
        <v/>
      </c>
      <c r="DE10" s="77" t="str">
        <f t="shared" ca="1" si="38"/>
        <v/>
      </c>
      <c r="DF10" s="77" t="str">
        <f t="shared" ca="1" si="16"/>
        <v/>
      </c>
      <c r="DG10" s="105" t="str">
        <f ca="1">IF(DF10&lt;&gt;"",RANK(DF10,DF$5:INDIRECT(DG$1,TRUE)),"")</f>
        <v/>
      </c>
      <c r="DH10" s="114" t="str">
        <f ca="1">IF(AND('Raw Data'!AH8&lt;&gt;"",'Raw Data'!AH8&lt;&gt;0),ROUNDDOWN('Raw Data'!AH8,Title!$M$1),"")</f>
        <v/>
      </c>
      <c r="DI10" s="110" t="str">
        <f ca="1">IF(AND('Raw Data'!AI8&lt;&gt;"",'Raw Data'!AI8&lt;&gt;0),'Raw Data'!AI8,"")</f>
        <v/>
      </c>
      <c r="DJ10" s="98" t="str">
        <f ca="1">IF(AND(DH10&gt;0,DH10&lt;&gt;""),IF(Title!$K$1=0,ROUNDDOWN((1000*DH$1)/DH10,2),ROUND((1000*DH$1)/DH10,2)),IF(DH10="","",0))</f>
        <v/>
      </c>
      <c r="DK10" s="74" t="str">
        <f ca="1">IF(OR(DH10&lt;&gt;"",DI10&lt;&gt;""),RANK(DL10,DL$5:INDIRECT(DK$1,TRUE)),"")</f>
        <v/>
      </c>
      <c r="DL10" s="77" t="str">
        <f t="shared" ca="1" si="39"/>
        <v/>
      </c>
      <c r="DM10" s="77" t="str">
        <f t="shared" ca="1" si="17"/>
        <v/>
      </c>
      <c r="DN10" s="105" t="str">
        <f ca="1">IF(DM10&lt;&gt;"",RANK(DM10,DM$5:INDIRECT(DN$1,TRUE)),"")</f>
        <v/>
      </c>
      <c r="DO10" s="114" t="str">
        <f ca="1">IF(AND('Raw Data'!AJ8&lt;&gt;"",'Raw Data'!AJ8&lt;&gt;0),ROUNDDOWN('Raw Data'!AJ8,Title!$M$1),"")</f>
        <v/>
      </c>
      <c r="DP10" s="110" t="str">
        <f ca="1">IF(AND('Raw Data'!AK8&lt;&gt;"",'Raw Data'!AK8&lt;&gt;0),'Raw Data'!AK8,"")</f>
        <v/>
      </c>
      <c r="DQ10" s="98" t="str">
        <f ca="1">IF(AND(DO10&gt;0,DO10&lt;&gt;""),IF(Title!$K$1=0,ROUNDDOWN((1000*DO$1)/DO10,2),ROUND((1000*DO$1)/DO10,2)),IF(DO10="","",0))</f>
        <v/>
      </c>
      <c r="DR10" s="74" t="str">
        <f ca="1">IF(OR(DO10&lt;&gt;"",DP10&lt;&gt;""),RANK(DS10,DS$5:INDIRECT(DR$1,TRUE)),"")</f>
        <v/>
      </c>
      <c r="DS10" s="77" t="str">
        <f t="shared" ca="1" si="40"/>
        <v/>
      </c>
      <c r="DT10" s="77" t="str">
        <f t="shared" ca="1" si="18"/>
        <v/>
      </c>
      <c r="DU10" s="105" t="str">
        <f ca="1">IF(DT10&lt;&gt;"",RANK(DT10,DT$5:INDIRECT(DU$1,TRUE)),"")</f>
        <v/>
      </c>
      <c r="DV10" s="114" t="str">
        <f ca="1">IF(AND('Raw Data'!AL8&lt;&gt;"",'Raw Data'!AL8&lt;&gt;0),ROUNDDOWN('Raw Data'!AL8,Title!$M$1),"")</f>
        <v/>
      </c>
      <c r="DW10" s="110" t="str">
        <f ca="1">IF(AND('Raw Data'!AM8&lt;&gt;"",'Raw Data'!AM8&lt;&gt;0),'Raw Data'!AM8,"")</f>
        <v/>
      </c>
      <c r="DX10" s="98" t="str">
        <f ca="1">IF(AND(DV10&gt;0,DV10&lt;&gt;""),IF(Title!$K$1=0,ROUNDDOWN((1000*DV$1)/DV10,2),ROUND((1000*DV$1)/DV10,2)),IF(DV10="","",0))</f>
        <v/>
      </c>
      <c r="DY10" s="74" t="str">
        <f ca="1">IF(OR(DV10&lt;&gt;"",DW10&lt;&gt;""),RANK(DZ10,DZ$5:INDIRECT(DY$1,TRUE)),"")</f>
        <v/>
      </c>
      <c r="DZ10" s="77" t="str">
        <f t="shared" ca="1" si="41"/>
        <v/>
      </c>
      <c r="EA10" s="77" t="str">
        <f t="shared" ca="1" si="19"/>
        <v/>
      </c>
      <c r="EB10" s="105" t="str">
        <f ca="1">IF(EA10&lt;&gt;"",RANK(EA10,EA$5:INDIRECT(EB$1,TRUE)),"")</f>
        <v/>
      </c>
      <c r="EC10" s="114" t="str">
        <f ca="1">IF(AND('Raw Data'!AN8&lt;&gt;"",'Raw Data'!AN8&lt;&gt;0),ROUNDDOWN('Raw Data'!AN8,Title!$M$1),"")</f>
        <v/>
      </c>
      <c r="ED10" s="110" t="str">
        <f ca="1">IF(AND('Raw Data'!AO8&lt;&gt;"",'Raw Data'!AO8&lt;&gt;0),'Raw Data'!AO8,"")</f>
        <v/>
      </c>
      <c r="EE10" s="98" t="str">
        <f ca="1">IF(AND(EC10&gt;0,EC10&lt;&gt;""),IF(Title!$K$1=0,ROUNDDOWN((1000*EC$1)/EC10,2),ROUND((1000*EC$1)/EC10,2)),IF(EC10="","",0))</f>
        <v/>
      </c>
      <c r="EF10" s="74" t="str">
        <f ca="1">IF(OR(EC10&lt;&gt;"",ED10&lt;&gt;""),RANK(EG10,EG$5:INDIRECT(EF$1,TRUE)),"")</f>
        <v/>
      </c>
      <c r="EG10" s="77" t="str">
        <f t="shared" ca="1" si="42"/>
        <v/>
      </c>
      <c r="EH10" s="77" t="str">
        <f t="shared" ca="1" si="20"/>
        <v/>
      </c>
      <c r="EI10" s="105" t="str">
        <f ca="1">IF(EH10&lt;&gt;"",RANK(EH10,EH$5:INDIRECT(EI$1,TRUE)),"")</f>
        <v/>
      </c>
      <c r="EJ10" s="114" t="str">
        <f ca="1">IF(AND('Raw Data'!AP8&lt;&gt;"",'Raw Data'!AP8&lt;&gt;0),ROUNDDOWN('Raw Data'!AP8,Title!$M$1),"")</f>
        <v/>
      </c>
      <c r="EK10" s="107" t="str">
        <f ca="1">IF(AND('Raw Data'!AQ8&lt;&gt;"",'Raw Data'!AQ8&lt;&gt;0),'Raw Data'!AQ8,"")</f>
        <v/>
      </c>
      <c r="EL10" s="98" t="str">
        <f ca="1">IF(AND(EJ10&gt;0,EJ10&lt;&gt;""),IF(Title!$K$1=0,ROUNDDOWN((1000*EJ$1)/EJ10,2),ROUND((1000*EJ$1)/EJ10,2)),IF(EJ10="","",0))</f>
        <v/>
      </c>
      <c r="EM10" s="74" t="str">
        <f ca="1">IF(OR(EJ10&lt;&gt;"",EK10&lt;&gt;""),RANK(EN10,EN$5:INDIRECT(EM$1,TRUE)),"")</f>
        <v/>
      </c>
      <c r="EN10" s="77" t="str">
        <f t="shared" ca="1" si="43"/>
        <v/>
      </c>
      <c r="EO10" s="77" t="str">
        <f t="shared" ca="1" si="21"/>
        <v/>
      </c>
      <c r="EP10" s="105" t="str">
        <f ca="1">IF(EO10&lt;&gt;"",RANK(EO10,EO$5:INDIRECT(EP$1,TRUE)),"")</f>
        <v/>
      </c>
      <c r="EQ10" s="74" t="str">
        <f t="shared" ca="1" si="44"/>
        <v>$ER$10:$FC$10</v>
      </c>
      <c r="ER10" s="77">
        <f t="shared" si="45"/>
        <v>977.78</v>
      </c>
      <c r="ES10" s="77">
        <f t="shared" ca="1" si="46"/>
        <v>932</v>
      </c>
      <c r="ET10" s="77">
        <f t="shared" ca="1" si="47"/>
        <v>860.49</v>
      </c>
      <c r="EU10" s="77">
        <f t="shared" ca="1" si="48"/>
        <v>1000</v>
      </c>
      <c r="EV10" s="77">
        <f t="shared" ca="1" si="49"/>
        <v>859.41</v>
      </c>
      <c r="EW10" s="77">
        <f t="shared" ca="1" si="50"/>
        <v>1000</v>
      </c>
      <c r="EX10" s="77">
        <f t="shared" ca="1" si="51"/>
        <v>1000</v>
      </c>
      <c r="EY10" s="77">
        <f t="shared" ca="1" si="52"/>
        <v>1000</v>
      </c>
      <c r="EZ10" s="77">
        <f t="shared" ca="1" si="53"/>
        <v>927.39</v>
      </c>
      <c r="FA10" s="77">
        <f t="shared" ca="1" si="54"/>
        <v>917.7</v>
      </c>
      <c r="FB10" s="77">
        <f t="shared" ca="1" si="55"/>
        <v>926.67</v>
      </c>
      <c r="FC10" s="77">
        <f t="shared" ca="1" si="56"/>
        <v>763.94</v>
      </c>
      <c r="FD10" s="77">
        <f t="shared" ca="1" si="57"/>
        <v>0</v>
      </c>
      <c r="FE10" s="77">
        <f t="shared" ca="1" si="58"/>
        <v>0</v>
      </c>
      <c r="FF10" s="77">
        <f t="shared" ca="1" si="59"/>
        <v>0</v>
      </c>
      <c r="FG10" s="77">
        <f t="shared" ca="1" si="60"/>
        <v>0</v>
      </c>
      <c r="FH10" s="77">
        <f t="shared" ca="1" si="61"/>
        <v>0</v>
      </c>
      <c r="FI10" s="77">
        <f t="shared" ca="1" si="62"/>
        <v>0</v>
      </c>
      <c r="FJ10" s="77">
        <f t="shared" ca="1" si="63"/>
        <v>0</v>
      </c>
      <c r="FK10" s="77">
        <f t="shared" ca="1" si="64"/>
        <v>0</v>
      </c>
      <c r="FL10" s="74" t="str">
        <f t="shared" si="65"/>
        <v>$FM$10:$FX$10</v>
      </c>
      <c r="FM10" s="78">
        <f t="shared" si="66"/>
        <v>0</v>
      </c>
      <c r="FN10" s="74">
        <f t="shared" si="67"/>
        <v>0</v>
      </c>
      <c r="FO10" s="74">
        <f t="shared" si="68"/>
        <v>0</v>
      </c>
      <c r="FP10" s="74">
        <f t="shared" si="69"/>
        <v>0</v>
      </c>
      <c r="FQ10" s="74">
        <f t="shared" si="70"/>
        <v>0</v>
      </c>
      <c r="FR10" s="74">
        <f t="shared" si="71"/>
        <v>0</v>
      </c>
      <c r="FS10" s="74">
        <f t="shared" si="72"/>
        <v>0</v>
      </c>
      <c r="FT10" s="74">
        <f t="shared" si="73"/>
        <v>0</v>
      </c>
      <c r="FU10" s="74">
        <f t="shared" si="74"/>
        <v>0</v>
      </c>
      <c r="FV10" s="74">
        <f t="shared" si="75"/>
        <v>0</v>
      </c>
      <c r="FW10" s="74">
        <f t="shared" si="76"/>
        <v>0</v>
      </c>
      <c r="FX10" s="74">
        <f t="shared" si="77"/>
        <v>0</v>
      </c>
      <c r="FY10" s="74">
        <f t="shared" si="78"/>
        <v>0</v>
      </c>
      <c r="FZ10" s="74">
        <f t="shared" si="79"/>
        <v>0</v>
      </c>
      <c r="GA10" s="74">
        <f t="shared" si="80"/>
        <v>0</v>
      </c>
      <c r="GB10" s="74">
        <f t="shared" si="81"/>
        <v>0</v>
      </c>
      <c r="GC10" s="74">
        <f t="shared" si="82"/>
        <v>0</v>
      </c>
      <c r="GD10" s="74">
        <f t="shared" si="83"/>
        <v>0</v>
      </c>
      <c r="GE10" s="74">
        <f t="shared" si="84"/>
        <v>0</v>
      </c>
      <c r="GF10" s="74">
        <f t="shared" si="85"/>
        <v>0</v>
      </c>
      <c r="GG10" s="74" t="str">
        <f t="shared" si="86"/>
        <v>GS10</v>
      </c>
      <c r="GH10" s="77">
        <f ca="1">GetDiscardScore($ER10:ER10,GH$1)</f>
        <v>0</v>
      </c>
      <c r="GI10" s="77">
        <f ca="1">GetDiscardScore($ER10:ES10,GI$1)</f>
        <v>0</v>
      </c>
      <c r="GJ10" s="77">
        <f ca="1">GetDiscardScore($ER10:ET10,GJ$1)</f>
        <v>0</v>
      </c>
      <c r="GK10" s="77">
        <f ca="1">GetDiscardScore($ER10:EU10,GK$1)</f>
        <v>860.49</v>
      </c>
      <c r="GL10" s="77">
        <f ca="1">GetDiscardScore($ER10:EV10,GL$1)</f>
        <v>859.41</v>
      </c>
      <c r="GM10" s="77">
        <f ca="1">GetDiscardScore($ER10:EW10,GM$1)</f>
        <v>859.41</v>
      </c>
      <c r="GN10" s="77">
        <f ca="1">GetDiscardScore($ER10:EX10,GN$1)</f>
        <v>859.41</v>
      </c>
      <c r="GO10" s="77">
        <f ca="1">GetDiscardScore($ER10:EY10,GO$1)</f>
        <v>859.41</v>
      </c>
      <c r="GP10" s="77">
        <f ca="1">GetDiscardScore($ER10:EZ10,GP$1)</f>
        <v>859.41</v>
      </c>
      <c r="GQ10" s="77">
        <f ca="1">GetDiscardScore($ER10:FA10,GQ$1)</f>
        <v>859.41</v>
      </c>
      <c r="GR10" s="77">
        <f ca="1">GetDiscardScore($ER10:FB10,GR$1)</f>
        <v>859.41</v>
      </c>
      <c r="GS10" s="77">
        <f ca="1">GetDiscardScore($ER10:FC10,GS$1)</f>
        <v>763.94</v>
      </c>
      <c r="GT10" s="77">
        <f ca="1">GetDiscardScore($ER10:FD10,GT$1)</f>
        <v>0</v>
      </c>
      <c r="GU10" s="77">
        <f ca="1">GetDiscardScore($ER10:FE10,GU$1)</f>
        <v>0</v>
      </c>
      <c r="GV10" s="77">
        <f ca="1">GetDiscardScore($ER10:FF10,GV$1)</f>
        <v>0</v>
      </c>
      <c r="GW10" s="77">
        <f ca="1">GetDiscardScore($ER10:FG10,GW$1)</f>
        <v>0</v>
      </c>
      <c r="GX10" s="77">
        <f ca="1">GetDiscardScore($ER10:FH10,GX$1)</f>
        <v>0</v>
      </c>
      <c r="GY10" s="77">
        <f ca="1">GetDiscardScore($ER10:FI10,GY$1)</f>
        <v>0</v>
      </c>
      <c r="GZ10" s="77">
        <f ca="1">GetDiscardScore($ER10:FJ10,GZ$1)</f>
        <v>0</v>
      </c>
      <c r="HA10" s="77">
        <f ca="1">GetDiscardScore($ER10:FK10,HA$1)</f>
        <v>0</v>
      </c>
      <c r="HB10" s="79">
        <f t="shared" ca="1" si="87"/>
        <v>10401.44</v>
      </c>
      <c r="HC10" s="78">
        <f ca="1">IF(HB10&lt;&gt;"",RANK(HB10,HB$5:INDIRECT(HC$1,TRUE),0),"")</f>
        <v>1</v>
      </c>
      <c r="HD10" s="76" t="str">
        <f t="shared" ca="1" si="88"/>
        <v>12</v>
      </c>
    </row>
    <row r="11" spans="1:212" s="51" customFormat="1" ht="11.25">
      <c r="A11" s="41">
        <v>7</v>
      </c>
      <c r="B11" s="41" t="str">
        <f ca="1">IF('Raw Data'!B9&lt;&gt;"",'Raw Data'!B9,"")</f>
        <v>Bruce Hudson</v>
      </c>
      <c r="C11" s="51">
        <f ca="1">IF('Raw Data'!C9&lt;&gt;"",'Raw Data'!C9,"")</f>
        <v>24</v>
      </c>
      <c r="D11" s="42">
        <f t="shared" ca="1" si="22"/>
        <v>9038.26</v>
      </c>
      <c r="E11" s="69">
        <f t="shared" ca="1" si="23"/>
        <v>7</v>
      </c>
      <c r="F11" s="99" t="str">
        <f t="shared" ca="1" si="0"/>
        <v>3</v>
      </c>
      <c r="G11" s="111">
        <f ca="1">IF(AND('Raw Data'!D9&lt;&gt;"",'Raw Data'!D9&lt;&gt;0),ROUNDDOWN('Raw Data'!D9,Title!$M$1),"")</f>
        <v>54.83</v>
      </c>
      <c r="H11" s="109" t="str">
        <f ca="1">IF(AND('Raw Data'!E9&lt;&gt;"",'Raw Data'!E9&lt;&gt;0),'Raw Data'!E9,"")</f>
        <v/>
      </c>
      <c r="I11" s="97">
        <f ca="1">IF(AND(G11&lt;&gt;"",G11&gt;0),IF(Title!$K$1=0,ROUNDDOWN((1000*G$1)/G11,2),ROUND((1000*G$1)/G11,2)),IF(G11="","",0))</f>
        <v>770.74</v>
      </c>
      <c r="J11" s="51">
        <f ca="1">IF(K11&lt;&gt;0,RANK(K11,K$5:INDIRECT(J$1,TRUE)),"")</f>
        <v>6</v>
      </c>
      <c r="K11" s="71">
        <f t="shared" ca="1" si="1"/>
        <v>770.74</v>
      </c>
      <c r="L11" s="71">
        <f t="shared" ca="1" si="2"/>
        <v>770.74</v>
      </c>
      <c r="M11" s="104">
        <f ca="1">IF(L11&lt;&gt;"",RANK(L11,L$5:INDIRECT(M$1,TRUE)),"")</f>
        <v>6</v>
      </c>
      <c r="N11" s="111">
        <f ca="1">IF(AND('Raw Data'!F9&lt;&gt;"",'Raw Data'!F9&lt;&gt;0),ROUNDDOWN('Raw Data'!F9,Title!$M$1),"")</f>
        <v>54.49</v>
      </c>
      <c r="O11" s="109" t="str">
        <f ca="1">IF(AND('Raw Data'!G9&lt;&gt;"",'Raw Data'!G9&lt;&gt;0),'Raw Data'!G9,"")</f>
        <v/>
      </c>
      <c r="P11" s="97">
        <f ca="1">IF(AND(N11&gt;0,N11&lt;&gt;""),IF(Title!$K$1=0,ROUNDDOWN((1000*N$1)/N11,2),ROUND((1000*N$1)/N11,2)),IF(N11="","",0))</f>
        <v>762.15</v>
      </c>
      <c r="Q11" s="51">
        <f ca="1">IF(OR(N11&lt;&gt;"",O11&lt;&gt;""),RANK(R11,R$5:INDIRECT(Q$1,TRUE)),"")</f>
        <v>7</v>
      </c>
      <c r="R11" s="71">
        <f t="shared" ca="1" si="24"/>
        <v>762.15</v>
      </c>
      <c r="S11" s="71">
        <f t="shared" ca="1" si="3"/>
        <v>1532.89</v>
      </c>
      <c r="T11" s="104">
        <f ca="1">IF(S11&lt;&gt;"",RANK(S11,S$5:INDIRECT(T$1,TRUE)),"")</f>
        <v>7</v>
      </c>
      <c r="U11" s="111">
        <f ca="1">IF(AND('Raw Data'!H9&lt;&gt;"",'Raw Data'!H9&lt;&gt;0),ROUNDDOWN('Raw Data'!H9,Title!$M$1),"")</f>
        <v>57.06</v>
      </c>
      <c r="V11" s="109" t="str">
        <f ca="1">IF(AND('Raw Data'!I9&lt;&gt;"",'Raw Data'!I9&lt;&gt;0),'Raw Data'!I9,"")</f>
        <v/>
      </c>
      <c r="W11" s="97">
        <f ca="1">IF(AND(U11&gt;0,U11&lt;&gt;""),IF(Title!$K$1=0,ROUNDDOWN((1000*U$1)/U11,2),ROUND((1000*U$1)/U11,2)),IF(U11="","",0))</f>
        <v>757.79</v>
      </c>
      <c r="X11" s="51">
        <f ca="1">IF(OR(U11&lt;&gt;"",V11&lt;&gt;""),RANK(Y11,Y$5:INDIRECT(X$1,TRUE)),"")</f>
        <v>7</v>
      </c>
      <c r="Y11" s="71">
        <f t="shared" ca="1" si="25"/>
        <v>757.79</v>
      </c>
      <c r="Z11" s="71">
        <f t="shared" ca="1" si="4"/>
        <v>2290.6799999999998</v>
      </c>
      <c r="AA11" s="104">
        <f ca="1">IF(Z11&lt;&gt;"",RANK(Z11,Z$5:INDIRECT(AA$1,TRUE)),"")</f>
        <v>7</v>
      </c>
      <c r="AB11" s="111">
        <f ca="1">IF(AND('Raw Data'!J9&lt;&gt;"",'Raw Data'!J9&lt;&gt;0),ROUNDDOWN('Raw Data'!J9,Title!$M$1),"")</f>
        <v>47.8</v>
      </c>
      <c r="AC11" s="109" t="str">
        <f ca="1">IF(AND('Raw Data'!K9&lt;&gt;"",'Raw Data'!K9&lt;&gt;0),'Raw Data'!K9,"")</f>
        <v/>
      </c>
      <c r="AD11" s="97">
        <f ca="1">IF(AND(AB11&gt;0,AB11&lt;&gt;""),IF(Title!$K$1=0,ROUNDDOWN((1000*AB$1)/AB11,2),ROUND((1000*AB$1)/AB11,2)),IF(AB11="","",0))</f>
        <v>830.54</v>
      </c>
      <c r="AE11" s="51">
        <f ca="1">IF(OR(AB11&lt;&gt;"",AC11&lt;&gt;""),RANK(AF11,AF$5:INDIRECT(AE$1,TRUE)),"")</f>
        <v>6</v>
      </c>
      <c r="AF11" s="71">
        <f t="shared" ca="1" si="26"/>
        <v>830.54</v>
      </c>
      <c r="AG11" s="71">
        <f t="shared" ca="1" si="5"/>
        <v>2363.4299999999998</v>
      </c>
      <c r="AH11" s="104">
        <f ca="1">IF(AG11&lt;&gt;"",RANK(AG11,AG$5:INDIRECT(AH$1,TRUE)),"")</f>
        <v>7</v>
      </c>
      <c r="AI11" s="111">
        <f ca="1">IF(AND('Raw Data'!L9&lt;&gt;"",'Raw Data'!L9&lt;&gt;0),ROUNDDOWN('Raw Data'!L9,Title!$M$1),"")</f>
        <v>46.84</v>
      </c>
      <c r="AJ11" s="109" t="str">
        <f ca="1">IF(AND('Raw Data'!M9&lt;&gt;"",'Raw Data'!M9&lt;&gt;0),'Raw Data'!M9,"")</f>
        <v/>
      </c>
      <c r="AK11" s="97">
        <f ca="1">IF(AND(AI11&gt;0,AI11&lt;&gt;""),IF(Title!$K$1=0,ROUNDDOWN((1000*AI$1)/AI11,2),ROUND((1000*AI$1)/AI11,2)),IF(AI11="","",0))</f>
        <v>910.97</v>
      </c>
      <c r="AL11" s="51">
        <f ca="1">IF(OR(AI11&lt;&gt;"",AJ11&lt;&gt;""),RANK(AM11,AM$5:INDIRECT(AL$1,TRUE)),"")</f>
        <v>2</v>
      </c>
      <c r="AM11" s="71">
        <f t="shared" ca="1" si="27"/>
        <v>910.97</v>
      </c>
      <c r="AN11" s="71">
        <f t="shared" ca="1" si="6"/>
        <v>3274.4</v>
      </c>
      <c r="AO11" s="104">
        <f ca="1">IF(AN11&lt;&gt;"",RANK(AN11,AN$5:INDIRECT(AO$1,TRUE)),"")</f>
        <v>7</v>
      </c>
      <c r="AP11" s="111">
        <f ca="1">IF(AND('Raw Data'!N9&lt;&gt;"",'Raw Data'!N9&lt;&gt;0),ROUNDDOWN('Raw Data'!N9,Title!$M$1),"")</f>
        <v>53.22</v>
      </c>
      <c r="AQ11" s="109" t="str">
        <f ca="1">IF(AND('Raw Data'!O9&lt;&gt;"",'Raw Data'!O9&lt;&gt;0),'Raw Data'!O9,"")</f>
        <v/>
      </c>
      <c r="AR11" s="97">
        <f ca="1">IF(AND(AP11&gt;0,AP11&lt;&gt;""),IF(Title!$K$1=0,ROUNDDOWN((1000*AP$1)/AP11,2),ROUND((1000*AP$1)/AP11,2)),IF(AP11="","",0))</f>
        <v>808.34</v>
      </c>
      <c r="AS11" s="51">
        <f ca="1">IF(OR(AP11&lt;&gt;"",AQ11&lt;&gt;""),RANK(AT11,AT$5:INDIRECT(AS$1,TRUE)),"")</f>
        <v>6</v>
      </c>
      <c r="AT11" s="71">
        <f t="shared" ca="1" si="28"/>
        <v>808.34</v>
      </c>
      <c r="AU11" s="71">
        <f t="shared" ca="1" si="7"/>
        <v>4082.74</v>
      </c>
      <c r="AV11" s="104">
        <f ca="1">IF(AU11&lt;&gt;"",RANK(AU11,AU$5:INDIRECT(AV$1,TRUE)),"")</f>
        <v>7</v>
      </c>
      <c r="AW11" s="111">
        <f ca="1">IF(AND('Raw Data'!P9&lt;&gt;"",'Raw Data'!P9&lt;&gt;0),ROUNDDOWN('Raw Data'!P9,Title!$M$1),"")</f>
        <v>50.57</v>
      </c>
      <c r="AX11" s="109" t="str">
        <f ca="1">IF(AND('Raw Data'!Q9&lt;&gt;"",'Raw Data'!Q9&lt;&gt;0),'Raw Data'!Q9,"")</f>
        <v/>
      </c>
      <c r="AY11" s="97">
        <f ca="1">IF(AND(AW11&gt;0,AW11&lt;&gt;""),IF(Title!$K$1=0,ROUNDDOWN((1000*AW$1)/AW11,2),ROUND((1000*AW$1)/AW11,2)),IF(AW11="","",0))</f>
        <v>779.71</v>
      </c>
      <c r="AZ11" s="51">
        <f ca="1">IF(OR(AW11&lt;&gt;"",AX11&lt;&gt;""),RANK(BA11,BA$5:INDIRECT(AZ$1,TRUE)),"")</f>
        <v>6</v>
      </c>
      <c r="BA11" s="71">
        <f t="shared" ca="1" si="29"/>
        <v>779.71</v>
      </c>
      <c r="BB11" s="71">
        <f t="shared" ca="1" si="8"/>
        <v>4862.45</v>
      </c>
      <c r="BC11" s="104">
        <f ca="1">IF(BB11&lt;&gt;"",RANK(BB11,BB$5:INDIRECT(BC$1,TRUE)),"")</f>
        <v>7</v>
      </c>
      <c r="BD11" s="111">
        <f ca="1">IF(AND('Raw Data'!R9&lt;&gt;"",'Raw Data'!R9&lt;&gt;0),ROUNDDOWN('Raw Data'!R9,Title!$M$1),"")</f>
        <v>44.99</v>
      </c>
      <c r="BE11" s="109" t="str">
        <f ca="1">IF(AND('Raw Data'!S9&lt;&gt;"",'Raw Data'!S9&lt;&gt;0),'Raw Data'!S9,"")</f>
        <v/>
      </c>
      <c r="BF11" s="97">
        <f ca="1">IF(AND(BD11&gt;0,BD11&lt;&gt;""),IF(Title!$K$1=0,ROUNDDOWN((1000*BD$1)/BD11,2),ROUND((1000*BD$1)/BD11,2)),IF(BD11="","",0))</f>
        <v>913.09</v>
      </c>
      <c r="BG11" s="51">
        <f ca="1">IF(OR(BD11&lt;&gt;"",BE11&lt;&gt;""),RANK(BH11,BH$5:INDIRECT(BG$1,TRUE)),"")</f>
        <v>2</v>
      </c>
      <c r="BH11" s="71">
        <f t="shared" ca="1" si="30"/>
        <v>913.09</v>
      </c>
      <c r="BI11" s="71">
        <f t="shared" ca="1" si="9"/>
        <v>5775.54</v>
      </c>
      <c r="BJ11" s="104">
        <f ca="1">IF(BI11&lt;&gt;"",RANK(BI11,BI$5:INDIRECT(BJ$1,TRUE)),"")</f>
        <v>7</v>
      </c>
      <c r="BK11" s="111">
        <f ca="1">IF(AND('Raw Data'!T9&lt;&gt;"",'Raw Data'!T9&lt;&gt;0),ROUNDDOWN('Raw Data'!T9,Title!$M$1),"")</f>
        <v>50.78</v>
      </c>
      <c r="BL11" s="109" t="str">
        <f ca="1">IF(AND('Raw Data'!U9&lt;&gt;"",'Raw Data'!U9&lt;&gt;0),'Raw Data'!U9,"")</f>
        <v/>
      </c>
      <c r="BM11" s="97">
        <f t="shared" ca="1" si="31"/>
        <v>809.96</v>
      </c>
      <c r="BN11" s="51">
        <f ca="1">IF(OR(BK11&lt;&gt;"",BL11&lt;&gt;""),RANK(BO11,BO$5:INDIRECT(BN$1,TRUE)),"")</f>
        <v>7</v>
      </c>
      <c r="BO11" s="71">
        <f t="shared" ca="1" si="32"/>
        <v>809.96</v>
      </c>
      <c r="BP11" s="71">
        <f t="shared" ca="1" si="10"/>
        <v>6585.5</v>
      </c>
      <c r="BQ11" s="104">
        <f ca="1">IF(BP11&lt;&gt;"",RANK(BP11,BP$5:INDIRECT(BQ$1,TRUE)),"")</f>
        <v>7</v>
      </c>
      <c r="BR11" s="111">
        <f ca="1">IF(AND('Raw Data'!V9&lt;&gt;"",'Raw Data'!V9&lt;&gt;0),ROUNDDOWN('Raw Data'!V9,Title!$M$1),"")</f>
        <v>40.619999999999997</v>
      </c>
      <c r="BS11" s="109" t="str">
        <f ca="1">IF(AND('Raw Data'!W9&lt;&gt;"",'Raw Data'!W9&lt;&gt;0),'Raw Data'!W9,"")</f>
        <v/>
      </c>
      <c r="BT11" s="97">
        <f ca="1">IF(AND(BR11&gt;0,BR11&lt;&gt;""),IF(Title!$K$1=0,ROUNDDOWN((1000*BR$1)/BR11,2),ROUND((1000*BR$1)/BR11,2)),IF(BR11="","",0))</f>
        <v>922.45</v>
      </c>
      <c r="BU11" s="51">
        <f ca="1">IF(OR(BR11&lt;&gt;"",BS11&lt;&gt;""),RANK(BV11,BV$5:INDIRECT(BU$1,TRUE)),"")</f>
        <v>2</v>
      </c>
      <c r="BV11" s="71">
        <f t="shared" ca="1" si="33"/>
        <v>922.45</v>
      </c>
      <c r="BW11" s="71">
        <f t="shared" ca="1" si="11"/>
        <v>7507.95</v>
      </c>
      <c r="BX11" s="104">
        <f ca="1">IF(BW11&lt;&gt;"",RANK(BW11,BW$5:INDIRECT(BX$1,TRUE)),"")</f>
        <v>7</v>
      </c>
      <c r="BY11" s="111">
        <f ca="1">IF(AND('Raw Data'!X9&lt;&gt;"",'Raw Data'!X9&lt;&gt;0),ROUNDDOWN('Raw Data'!X9,Title!$M$1),"")</f>
        <v>53.1</v>
      </c>
      <c r="BZ11" s="109" t="str">
        <f ca="1">IF(AND('Raw Data'!Y9&lt;&gt;"",'Raw Data'!Y9&lt;&gt;0),'Raw Data'!Y9,"")</f>
        <v/>
      </c>
      <c r="CA11" s="97">
        <f ca="1">IF(AND(BY11&gt;0,BY11&lt;&gt;""),IF(Title!$K$1=0,ROUNDDOWN((1000*BY$1)/BY11,2),ROUND((1000*BY$1)/BY11,2)),IF(BY11="","",0))</f>
        <v>764.03</v>
      </c>
      <c r="CB11" s="51">
        <f ca="1">IF(OR(BY11&lt;&gt;"",BZ11&lt;&gt;""),RANK(CC11,CC$5:INDIRECT(CB$1,TRUE)),"")</f>
        <v>5</v>
      </c>
      <c r="CC11" s="71">
        <f t="shared" ca="1" si="34"/>
        <v>764.03</v>
      </c>
      <c r="CD11" s="71">
        <f t="shared" ca="1" si="12"/>
        <v>8271.98</v>
      </c>
      <c r="CE11" s="104">
        <f ca="1">IF(CD11&lt;&gt;"",RANK(CD11,CD$5:INDIRECT(CE$1,TRUE)),"")</f>
        <v>7</v>
      </c>
      <c r="CF11" s="111">
        <f ca="1">IF(AND('Raw Data'!Z9&lt;&gt;"",'Raw Data'!Z9&lt;&gt;0),ROUNDDOWN('Raw Data'!Z9,Title!$M$1),"")</f>
        <v>65.25</v>
      </c>
      <c r="CG11" s="109" t="str">
        <f ca="1">IF(AND('Raw Data'!AA9&lt;&gt;"",'Raw Data'!AA9&lt;&gt;0),'Raw Data'!AA9,"")</f>
        <v/>
      </c>
      <c r="CH11" s="97">
        <f ca="1">IF(AND(CF11&gt;0,CF11&lt;&gt;""),IF(Title!$K$1=0,ROUNDDOWN((1000*CF$1)/CF11,2),ROUND((1000*CF$1)/CF11,2)),IF(CF11="","",0))</f>
        <v>766.28</v>
      </c>
      <c r="CI11" s="51">
        <f ca="1">IF(OR(CF11&lt;&gt;"",CG11&lt;&gt;""),RANK(CJ11,CJ$5:INDIRECT(CI$1,TRUE)),"")</f>
        <v>6</v>
      </c>
      <c r="CJ11" s="71">
        <f t="shared" ca="1" si="35"/>
        <v>766.28</v>
      </c>
      <c r="CK11" s="71">
        <f t="shared" ca="1" si="13"/>
        <v>9038.26</v>
      </c>
      <c r="CL11" s="104">
        <f ca="1">IF(CK11&lt;&gt;"",RANK(CK11,CK$5:INDIRECT(CL$1,TRUE)),"")</f>
        <v>7</v>
      </c>
      <c r="CM11" s="111" t="str">
        <f ca="1">IF(AND('Raw Data'!AB9&lt;&gt;"",'Raw Data'!AB9&lt;&gt;0),ROUNDDOWN('Raw Data'!AB9,Title!$M$1),"")</f>
        <v/>
      </c>
      <c r="CN11" s="109" t="str">
        <f ca="1">IF(AND('Raw Data'!AC9&lt;&gt;"",'Raw Data'!AC9&lt;&gt;0),'Raw Data'!AC9,"")</f>
        <v/>
      </c>
      <c r="CO11" s="97" t="str">
        <f ca="1">IF(AND(CM11&gt;0,CM11&lt;&gt;""),IF(Title!$K$1=0,ROUNDDOWN((1000*CM$1)/CM11,2),ROUND((1000*CM$1)/CM11,2)),IF(CM11="","",0))</f>
        <v/>
      </c>
      <c r="CP11" s="51" t="str">
        <f ca="1">IF(OR(CM11&lt;&gt;"",CN11&lt;&gt;""),RANK(CQ11,CQ$5:INDIRECT(CP$1,TRUE)),"")</f>
        <v/>
      </c>
      <c r="CQ11" s="71" t="str">
        <f t="shared" ca="1" si="36"/>
        <v/>
      </c>
      <c r="CR11" s="71" t="str">
        <f t="shared" ca="1" si="14"/>
        <v/>
      </c>
      <c r="CS11" s="104" t="str">
        <f ca="1">IF(CR11&lt;&gt;"",RANK(CR11,CR$5:INDIRECT(CS$1,TRUE)),"")</f>
        <v/>
      </c>
      <c r="CT11" s="111" t="str">
        <f ca="1">IF(AND('Raw Data'!AD9&lt;&gt;"",'Raw Data'!AD9&lt;&gt;0),ROUNDDOWN('Raw Data'!AD9,Title!$M$1),"")</f>
        <v/>
      </c>
      <c r="CU11" s="109" t="str">
        <f ca="1">IF(AND('Raw Data'!AE9&lt;&gt;"",'Raw Data'!AE9&lt;&gt;0),'Raw Data'!AE9,"")</f>
        <v/>
      </c>
      <c r="CV11" s="97" t="str">
        <f ca="1">IF(AND(CT11&gt;0,CT11&lt;&gt;""),IF(Title!$K$1=0,ROUNDDOWN((1000*CT$1)/CT11,2),ROUND((1000*CT$1)/CT11,2)),IF(CT11="","",0))</f>
        <v/>
      </c>
      <c r="CW11" s="51" t="str">
        <f ca="1">IF(OR(CT11&lt;&gt;"",CU11&lt;&gt;""),RANK(CX11,CX$5:INDIRECT(CW$1,TRUE)),"")</f>
        <v/>
      </c>
      <c r="CX11" s="71" t="str">
        <f t="shared" ca="1" si="37"/>
        <v/>
      </c>
      <c r="CY11" s="71" t="str">
        <f t="shared" ca="1" si="15"/>
        <v/>
      </c>
      <c r="CZ11" s="104" t="str">
        <f ca="1">IF(CY11&lt;&gt;"",RANK(CY11,CY$5:INDIRECT(CZ$1,TRUE)),"")</f>
        <v/>
      </c>
      <c r="DA11" s="111" t="str">
        <f ca="1">IF(AND('Raw Data'!AF9&lt;&gt;"",'Raw Data'!AF9&lt;&gt;0),ROUNDDOWN('Raw Data'!AF9,Title!$M$1),"")</f>
        <v/>
      </c>
      <c r="DB11" s="109" t="str">
        <f ca="1">IF(AND('Raw Data'!AG9&lt;&gt;"",'Raw Data'!AG9&lt;&gt;0),'Raw Data'!AG9,"")</f>
        <v/>
      </c>
      <c r="DC11" s="97" t="str">
        <f ca="1">IF(AND(DA11&gt;0,DA11&lt;&gt;""),IF(Title!$K$1=0,ROUNDDOWN((1000*DA$1)/DA11,2),ROUND((1000*DA$1)/DA11,2)),IF(DA11="","",0))</f>
        <v/>
      </c>
      <c r="DD11" s="51" t="str">
        <f ca="1">IF(OR(DA11&lt;&gt;"",DB11&lt;&gt;""),RANK(DE11,DE$5:INDIRECT(DD$1,TRUE)),"")</f>
        <v/>
      </c>
      <c r="DE11" s="71" t="str">
        <f t="shared" ca="1" si="38"/>
        <v/>
      </c>
      <c r="DF11" s="71" t="str">
        <f t="shared" ca="1" si="16"/>
        <v/>
      </c>
      <c r="DG11" s="104" t="str">
        <f ca="1">IF(DF11&lt;&gt;"",RANK(DF11,DF$5:INDIRECT(DG$1,TRUE)),"")</f>
        <v/>
      </c>
      <c r="DH11" s="111" t="str">
        <f ca="1">IF(AND('Raw Data'!AH9&lt;&gt;"",'Raw Data'!AH9&lt;&gt;0),ROUNDDOWN('Raw Data'!AH9,Title!$M$1),"")</f>
        <v/>
      </c>
      <c r="DI11" s="109" t="str">
        <f ca="1">IF(AND('Raw Data'!AI9&lt;&gt;"",'Raw Data'!AI9&lt;&gt;0),'Raw Data'!AI9,"")</f>
        <v/>
      </c>
      <c r="DJ11" s="97" t="str">
        <f ca="1">IF(AND(DH11&gt;0,DH11&lt;&gt;""),IF(Title!$K$1=0,ROUNDDOWN((1000*DH$1)/DH11,2),ROUND((1000*DH$1)/DH11,2)),IF(DH11="","",0))</f>
        <v/>
      </c>
      <c r="DK11" s="51" t="str">
        <f ca="1">IF(OR(DH11&lt;&gt;"",DI11&lt;&gt;""),RANK(DL11,DL$5:INDIRECT(DK$1,TRUE)),"")</f>
        <v/>
      </c>
      <c r="DL11" s="71" t="str">
        <f t="shared" ca="1" si="39"/>
        <v/>
      </c>
      <c r="DM11" s="71" t="str">
        <f t="shared" ca="1" si="17"/>
        <v/>
      </c>
      <c r="DN11" s="104" t="str">
        <f ca="1">IF(DM11&lt;&gt;"",RANK(DM11,DM$5:INDIRECT(DN$1,TRUE)),"")</f>
        <v/>
      </c>
      <c r="DO11" s="111" t="str">
        <f ca="1">IF(AND('Raw Data'!AJ9&lt;&gt;"",'Raw Data'!AJ9&lt;&gt;0),ROUNDDOWN('Raw Data'!AJ9,Title!$M$1),"")</f>
        <v/>
      </c>
      <c r="DP11" s="109" t="str">
        <f ca="1">IF(AND('Raw Data'!AK9&lt;&gt;"",'Raw Data'!AK9&lt;&gt;0),'Raw Data'!AK9,"")</f>
        <v/>
      </c>
      <c r="DQ11" s="97" t="str">
        <f ca="1">IF(AND(DO11&gt;0,DO11&lt;&gt;""),IF(Title!$K$1=0,ROUNDDOWN((1000*DO$1)/DO11,2),ROUND((1000*DO$1)/DO11,2)),IF(DO11="","",0))</f>
        <v/>
      </c>
      <c r="DR11" s="51" t="str">
        <f ca="1">IF(OR(DO11&lt;&gt;"",DP11&lt;&gt;""),RANK(DS11,DS$5:INDIRECT(DR$1,TRUE)),"")</f>
        <v/>
      </c>
      <c r="DS11" s="71" t="str">
        <f t="shared" ca="1" si="40"/>
        <v/>
      </c>
      <c r="DT11" s="71" t="str">
        <f t="shared" ca="1" si="18"/>
        <v/>
      </c>
      <c r="DU11" s="104" t="str">
        <f ca="1">IF(DT11&lt;&gt;"",RANK(DT11,DT$5:INDIRECT(DU$1,TRUE)),"")</f>
        <v/>
      </c>
      <c r="DV11" s="111" t="str">
        <f ca="1">IF(AND('Raw Data'!AL9&lt;&gt;"",'Raw Data'!AL9&lt;&gt;0),ROUNDDOWN('Raw Data'!AL9,Title!$M$1),"")</f>
        <v/>
      </c>
      <c r="DW11" s="109" t="str">
        <f ca="1">IF(AND('Raw Data'!AM9&lt;&gt;"",'Raw Data'!AM9&lt;&gt;0),'Raw Data'!AM9,"")</f>
        <v/>
      </c>
      <c r="DX11" s="97" t="str">
        <f ca="1">IF(AND(DV11&gt;0,DV11&lt;&gt;""),IF(Title!$K$1=0,ROUNDDOWN((1000*DV$1)/DV11,2),ROUND((1000*DV$1)/DV11,2)),IF(DV11="","",0))</f>
        <v/>
      </c>
      <c r="DY11" s="51" t="str">
        <f ca="1">IF(OR(DV11&lt;&gt;"",DW11&lt;&gt;""),RANK(DZ11,DZ$5:INDIRECT(DY$1,TRUE)),"")</f>
        <v/>
      </c>
      <c r="DZ11" s="71" t="str">
        <f t="shared" ca="1" si="41"/>
        <v/>
      </c>
      <c r="EA11" s="71" t="str">
        <f t="shared" ca="1" si="19"/>
        <v/>
      </c>
      <c r="EB11" s="104" t="str">
        <f ca="1">IF(EA11&lt;&gt;"",RANK(EA11,EA$5:INDIRECT(EB$1,TRUE)),"")</f>
        <v/>
      </c>
      <c r="EC11" s="111" t="str">
        <f ca="1">IF(AND('Raw Data'!AN9&lt;&gt;"",'Raw Data'!AN9&lt;&gt;0),ROUNDDOWN('Raw Data'!AN9,Title!$M$1),"")</f>
        <v/>
      </c>
      <c r="ED11" s="109" t="str">
        <f ca="1">IF(AND('Raw Data'!AO9&lt;&gt;"",'Raw Data'!AO9&lt;&gt;0),'Raw Data'!AO9,"")</f>
        <v/>
      </c>
      <c r="EE11" s="97" t="str">
        <f ca="1">IF(AND(EC11&gt;0,EC11&lt;&gt;""),IF(Title!$K$1=0,ROUNDDOWN((1000*EC$1)/EC11,2),ROUND((1000*EC$1)/EC11,2)),IF(EC11="","",0))</f>
        <v/>
      </c>
      <c r="EF11" s="51" t="str">
        <f ca="1">IF(OR(EC11&lt;&gt;"",ED11&lt;&gt;""),RANK(EG11,EG$5:INDIRECT(EF$1,TRUE)),"")</f>
        <v/>
      </c>
      <c r="EG11" s="71" t="str">
        <f t="shared" ca="1" si="42"/>
        <v/>
      </c>
      <c r="EH11" s="71" t="str">
        <f t="shared" ca="1" si="20"/>
        <v/>
      </c>
      <c r="EI11" s="104" t="str">
        <f ca="1">IF(EH11&lt;&gt;"",RANK(EH11,EH$5:INDIRECT(EI$1,TRUE)),"")</f>
        <v/>
      </c>
      <c r="EJ11" s="111" t="str">
        <f ca="1">IF(AND('Raw Data'!AP9&lt;&gt;"",'Raw Data'!AP9&lt;&gt;0),ROUNDDOWN('Raw Data'!AP9,Title!$M$1),"")</f>
        <v/>
      </c>
      <c r="EK11" s="106" t="str">
        <f ca="1">IF(AND('Raw Data'!AQ9&lt;&gt;"",'Raw Data'!AQ9&lt;&gt;0),'Raw Data'!AQ9,"")</f>
        <v/>
      </c>
      <c r="EL11" s="97" t="str">
        <f ca="1">IF(AND(EJ11&gt;0,EJ11&lt;&gt;""),IF(Title!$K$1=0,ROUNDDOWN((1000*EJ$1)/EJ11,2),ROUND((1000*EJ$1)/EJ11,2)),IF(EJ11="","",0))</f>
        <v/>
      </c>
      <c r="EM11" s="51" t="str">
        <f ca="1">IF(OR(EJ11&lt;&gt;"",EK11&lt;&gt;""),RANK(EN11,EN$5:INDIRECT(EM$1,TRUE)),"")</f>
        <v/>
      </c>
      <c r="EN11" s="71" t="str">
        <f t="shared" ca="1" si="43"/>
        <v/>
      </c>
      <c r="EO11" s="71" t="str">
        <f t="shared" ca="1" si="21"/>
        <v/>
      </c>
      <c r="EP11" s="104" t="str">
        <f ca="1">IF(EO11&lt;&gt;"",RANK(EO11,EO$5:INDIRECT(EP$1,TRUE)),"")</f>
        <v/>
      </c>
      <c r="EQ11" s="51" t="str">
        <f t="shared" ca="1" si="44"/>
        <v>$ER$11:$FC$11</v>
      </c>
      <c r="ER11" s="71">
        <f t="shared" si="45"/>
        <v>770.74</v>
      </c>
      <c r="ES11" s="71">
        <f t="shared" ca="1" si="46"/>
        <v>762.15</v>
      </c>
      <c r="ET11" s="71">
        <f t="shared" ca="1" si="47"/>
        <v>757.79</v>
      </c>
      <c r="EU11" s="71">
        <f t="shared" ca="1" si="48"/>
        <v>830.54</v>
      </c>
      <c r="EV11" s="71">
        <f t="shared" ca="1" si="49"/>
        <v>910.97</v>
      </c>
      <c r="EW11" s="71">
        <f t="shared" ca="1" si="50"/>
        <v>808.34</v>
      </c>
      <c r="EX11" s="71">
        <f t="shared" ca="1" si="51"/>
        <v>779.71</v>
      </c>
      <c r="EY11" s="71">
        <f t="shared" ca="1" si="52"/>
        <v>913.09</v>
      </c>
      <c r="EZ11" s="71">
        <f t="shared" ca="1" si="53"/>
        <v>809.96</v>
      </c>
      <c r="FA11" s="71">
        <f t="shared" ca="1" si="54"/>
        <v>922.45</v>
      </c>
      <c r="FB11" s="71">
        <f t="shared" ca="1" si="55"/>
        <v>764.03</v>
      </c>
      <c r="FC11" s="71">
        <f t="shared" ca="1" si="56"/>
        <v>766.28</v>
      </c>
      <c r="FD11" s="71">
        <f t="shared" ca="1" si="57"/>
        <v>0</v>
      </c>
      <c r="FE11" s="71">
        <f t="shared" ca="1" si="58"/>
        <v>0</v>
      </c>
      <c r="FF11" s="71">
        <f t="shared" ca="1" si="59"/>
        <v>0</v>
      </c>
      <c r="FG11" s="71">
        <f t="shared" ca="1" si="60"/>
        <v>0</v>
      </c>
      <c r="FH11" s="71">
        <f t="shared" ca="1" si="61"/>
        <v>0</v>
      </c>
      <c r="FI11" s="71">
        <f t="shared" ca="1" si="62"/>
        <v>0</v>
      </c>
      <c r="FJ11" s="71">
        <f t="shared" ca="1" si="63"/>
        <v>0</v>
      </c>
      <c r="FK11" s="71">
        <f t="shared" ca="1" si="64"/>
        <v>0</v>
      </c>
      <c r="FL11" s="51" t="str">
        <f t="shared" si="65"/>
        <v>$FM$11:$FX$11</v>
      </c>
      <c r="FM11" s="72">
        <f t="shared" si="66"/>
        <v>0</v>
      </c>
      <c r="FN11" s="51">
        <f t="shared" si="67"/>
        <v>0</v>
      </c>
      <c r="FO11" s="51">
        <f t="shared" si="68"/>
        <v>0</v>
      </c>
      <c r="FP11" s="51">
        <f t="shared" si="69"/>
        <v>0</v>
      </c>
      <c r="FQ11" s="51">
        <f t="shared" si="70"/>
        <v>0</v>
      </c>
      <c r="FR11" s="51">
        <f t="shared" si="71"/>
        <v>0</v>
      </c>
      <c r="FS11" s="51">
        <f t="shared" si="72"/>
        <v>0</v>
      </c>
      <c r="FT11" s="51">
        <f t="shared" si="73"/>
        <v>0</v>
      </c>
      <c r="FU11" s="51">
        <f t="shared" si="74"/>
        <v>0</v>
      </c>
      <c r="FV11" s="51">
        <f t="shared" si="75"/>
        <v>0</v>
      </c>
      <c r="FW11" s="51">
        <f t="shared" si="76"/>
        <v>0</v>
      </c>
      <c r="FX11" s="51">
        <f t="shared" si="77"/>
        <v>0</v>
      </c>
      <c r="FY11" s="51">
        <f t="shared" si="78"/>
        <v>0</v>
      </c>
      <c r="FZ11" s="51">
        <f t="shared" si="79"/>
        <v>0</v>
      </c>
      <c r="GA11" s="51">
        <f t="shared" si="80"/>
        <v>0</v>
      </c>
      <c r="GB11" s="51">
        <f t="shared" si="81"/>
        <v>0</v>
      </c>
      <c r="GC11" s="51">
        <f t="shared" si="82"/>
        <v>0</v>
      </c>
      <c r="GD11" s="51">
        <f t="shared" si="83"/>
        <v>0</v>
      </c>
      <c r="GE11" s="51">
        <f t="shared" si="84"/>
        <v>0</v>
      </c>
      <c r="GF11" s="51">
        <f t="shared" si="85"/>
        <v>0</v>
      </c>
      <c r="GG11" s="51" t="str">
        <f t="shared" si="86"/>
        <v>GS11</v>
      </c>
      <c r="GH11" s="71">
        <f ca="1">GetDiscardScore($ER11:ER11,GH$1)</f>
        <v>0</v>
      </c>
      <c r="GI11" s="71">
        <f ca="1">GetDiscardScore($ER11:ES11,GI$1)</f>
        <v>0</v>
      </c>
      <c r="GJ11" s="71">
        <f ca="1">GetDiscardScore($ER11:ET11,GJ$1)</f>
        <v>0</v>
      </c>
      <c r="GK11" s="71">
        <f ca="1">GetDiscardScore($ER11:EU11,GK$1)</f>
        <v>757.79</v>
      </c>
      <c r="GL11" s="71">
        <f ca="1">GetDiscardScore($ER11:EV11,GL$1)</f>
        <v>757.79</v>
      </c>
      <c r="GM11" s="71">
        <f ca="1">GetDiscardScore($ER11:EW11,GM$1)</f>
        <v>757.79</v>
      </c>
      <c r="GN11" s="71">
        <f ca="1">GetDiscardScore($ER11:EX11,GN$1)</f>
        <v>757.79</v>
      </c>
      <c r="GO11" s="71">
        <f ca="1">GetDiscardScore($ER11:EY11,GO$1)</f>
        <v>757.79</v>
      </c>
      <c r="GP11" s="71">
        <f ca="1">GetDiscardScore($ER11:EZ11,GP$1)</f>
        <v>757.79</v>
      </c>
      <c r="GQ11" s="71">
        <f ca="1">GetDiscardScore($ER11:FA11,GQ$1)</f>
        <v>757.79</v>
      </c>
      <c r="GR11" s="71">
        <f ca="1">GetDiscardScore($ER11:FB11,GR$1)</f>
        <v>757.79</v>
      </c>
      <c r="GS11" s="71">
        <f ca="1">GetDiscardScore($ER11:FC11,GS$1)</f>
        <v>757.79</v>
      </c>
      <c r="GT11" s="71">
        <f ca="1">GetDiscardScore($ER11:FD11,GT$1)</f>
        <v>0</v>
      </c>
      <c r="GU11" s="71">
        <f ca="1">GetDiscardScore($ER11:FE11,GU$1)</f>
        <v>0</v>
      </c>
      <c r="GV11" s="71">
        <f ca="1">GetDiscardScore($ER11:FF11,GV$1)</f>
        <v>0</v>
      </c>
      <c r="GW11" s="71">
        <f ca="1">GetDiscardScore($ER11:FG11,GW$1)</f>
        <v>0</v>
      </c>
      <c r="GX11" s="71">
        <f ca="1">GetDiscardScore($ER11:FH11,GX$1)</f>
        <v>0</v>
      </c>
      <c r="GY11" s="71">
        <f ca="1">GetDiscardScore($ER11:FI11,GY$1)</f>
        <v>0</v>
      </c>
      <c r="GZ11" s="71">
        <f ca="1">GetDiscardScore($ER11:FJ11,GZ$1)</f>
        <v>0</v>
      </c>
      <c r="HA11" s="71">
        <f ca="1">GetDiscardScore($ER11:FK11,HA$1)</f>
        <v>0</v>
      </c>
      <c r="HB11" s="73">
        <f t="shared" ca="1" si="87"/>
        <v>9038.26</v>
      </c>
      <c r="HC11" s="72">
        <f ca="1">IF(HB11&lt;&gt;"",RANK(HB11,HB$5:INDIRECT(HC$1,TRUE),0),"")</f>
        <v>7</v>
      </c>
      <c r="HD11" s="70" t="str">
        <f t="shared" ca="1" si="88"/>
        <v>3</v>
      </c>
    </row>
    <row r="12" spans="1:212" s="51" customFormat="1" ht="11.25">
      <c r="A12" s="41">
        <v>8</v>
      </c>
      <c r="B12" s="41" t="str">
        <f ca="1">IF('Raw Data'!B10&lt;&gt;"",'Raw Data'!B10,"")</f>
        <v>Bob Dickenson</v>
      </c>
      <c r="C12" s="51">
        <f ca="1">IF('Raw Data'!C10&lt;&gt;"",'Raw Data'!C10,"")</f>
        <v>24</v>
      </c>
      <c r="D12" s="42">
        <f t="shared" ca="1" si="22"/>
        <v>7699.22</v>
      </c>
      <c r="E12" s="69">
        <f t="shared" ca="1" si="23"/>
        <v>8</v>
      </c>
      <c r="F12" s="99" t="str">
        <f t="shared" ca="1" si="0"/>
        <v>11</v>
      </c>
      <c r="G12" s="111">
        <f ca="1">IF(AND('Raw Data'!D10&lt;&gt;"",'Raw Data'!D10&lt;&gt;0),ROUNDDOWN('Raw Data'!D10,Title!$M$1),"")</f>
        <v>57.08</v>
      </c>
      <c r="H12" s="109" t="str">
        <f ca="1">IF(AND('Raw Data'!E10&lt;&gt;"",'Raw Data'!E10&lt;&gt;0),'Raw Data'!E10,"")</f>
        <v/>
      </c>
      <c r="I12" s="97">
        <f ca="1">IF(AND(G12&lt;&gt;"",G12&gt;0),IF(Title!$K$1=0,ROUNDDOWN((1000*G$1)/G12,2),ROUND((1000*G$1)/G12,2)),IF(G12="","",0))</f>
        <v>740.36</v>
      </c>
      <c r="J12" s="51">
        <f ca="1">IF(K12&lt;&gt;0,RANK(K12,K$5:INDIRECT(J$1,TRUE)),"")</f>
        <v>8</v>
      </c>
      <c r="K12" s="71">
        <f t="shared" ca="1" si="1"/>
        <v>740.36</v>
      </c>
      <c r="L12" s="71">
        <f t="shared" ca="1" si="2"/>
        <v>740.36</v>
      </c>
      <c r="M12" s="104">
        <f ca="1">IF(L12&lt;&gt;"",RANK(L12,L$5:INDIRECT(M$1,TRUE)),"")</f>
        <v>8</v>
      </c>
      <c r="N12" s="111">
        <f ca="1">IF(AND('Raw Data'!F10&lt;&gt;"",'Raw Data'!F10&lt;&gt;0),ROUNDDOWN('Raw Data'!F10,Title!$M$1),"")</f>
        <v>63.82</v>
      </c>
      <c r="O12" s="109" t="str">
        <f ca="1">IF(AND('Raw Data'!G10&lt;&gt;"",'Raw Data'!G10&lt;&gt;0),'Raw Data'!G10,"")</f>
        <v/>
      </c>
      <c r="P12" s="97">
        <f ca="1">IF(AND(N12&gt;0,N12&lt;&gt;""),IF(Title!$K$1=0,ROUNDDOWN((1000*N$1)/N12,2),ROUND((1000*N$1)/N12,2)),IF(N12="","",0))</f>
        <v>650.73</v>
      </c>
      <c r="Q12" s="51">
        <f ca="1">IF(OR(N12&lt;&gt;"",O12&lt;&gt;""),RANK(R12,R$5:INDIRECT(Q$1,TRUE)),"")</f>
        <v>8</v>
      </c>
      <c r="R12" s="71">
        <f t="shared" ca="1" si="24"/>
        <v>650.73</v>
      </c>
      <c r="S12" s="71">
        <f t="shared" ca="1" si="3"/>
        <v>1391.09</v>
      </c>
      <c r="T12" s="104">
        <f ca="1">IF(S12&lt;&gt;"",RANK(S12,S$5:INDIRECT(T$1,TRUE)),"")</f>
        <v>8</v>
      </c>
      <c r="U12" s="111">
        <f ca="1">IF(AND('Raw Data'!H10&lt;&gt;"",'Raw Data'!H10&lt;&gt;0),ROUNDDOWN('Raw Data'!H10,Title!$M$1),"")</f>
        <v>64.12</v>
      </c>
      <c r="V12" s="109" t="str">
        <f ca="1">IF(AND('Raw Data'!I10&lt;&gt;"",'Raw Data'!I10&lt;&gt;0),'Raw Data'!I10,"")</f>
        <v/>
      </c>
      <c r="W12" s="97">
        <f ca="1">IF(AND(U12&gt;0,U12&lt;&gt;""),IF(Title!$K$1=0,ROUNDDOWN((1000*U$1)/U12,2),ROUND((1000*U$1)/U12,2)),IF(U12="","",0))</f>
        <v>674.36</v>
      </c>
      <c r="X12" s="51">
        <f ca="1">IF(OR(U12&lt;&gt;"",V12&lt;&gt;""),RANK(Y12,Y$5:INDIRECT(X$1,TRUE)),"")</f>
        <v>8</v>
      </c>
      <c r="Y12" s="71">
        <f t="shared" ca="1" si="25"/>
        <v>674.36</v>
      </c>
      <c r="Z12" s="71">
        <f t="shared" ca="1" si="4"/>
        <v>2065.4499999999998</v>
      </c>
      <c r="AA12" s="104">
        <f ca="1">IF(Z12&lt;&gt;"",RANK(Z12,Z$5:INDIRECT(AA$1,TRUE)),"")</f>
        <v>8</v>
      </c>
      <c r="AB12" s="111">
        <f ca="1">IF(AND('Raw Data'!J10&lt;&gt;"",'Raw Data'!J10&lt;&gt;0),ROUNDDOWN('Raw Data'!J10,Title!$M$1),"")</f>
        <v>60.22</v>
      </c>
      <c r="AC12" s="109" t="str">
        <f ca="1">IF(AND('Raw Data'!K10&lt;&gt;"",'Raw Data'!K10&lt;&gt;0),'Raw Data'!K10,"")</f>
        <v/>
      </c>
      <c r="AD12" s="97">
        <f ca="1">IF(AND(AB12&gt;0,AB12&lt;&gt;""),IF(Title!$K$1=0,ROUNDDOWN((1000*AB$1)/AB12,2),ROUND((1000*AB$1)/AB12,2)),IF(AB12="","",0))</f>
        <v>659.24</v>
      </c>
      <c r="AE12" s="51">
        <f ca="1">IF(OR(AB12&lt;&gt;"",AC12&lt;&gt;""),RANK(AF12,AF$5:INDIRECT(AE$1,TRUE)),"")</f>
        <v>8</v>
      </c>
      <c r="AF12" s="71">
        <f t="shared" ca="1" si="26"/>
        <v>659.24</v>
      </c>
      <c r="AG12" s="71">
        <f t="shared" ca="1" si="5"/>
        <v>2073.96</v>
      </c>
      <c r="AH12" s="104">
        <f ca="1">IF(AG12&lt;&gt;"",RANK(AG12,AG$5:INDIRECT(AH$1,TRUE)),"")</f>
        <v>8</v>
      </c>
      <c r="AI12" s="111">
        <f ca="1">IF(AND('Raw Data'!L10&lt;&gt;"",'Raw Data'!L10&lt;&gt;0),ROUNDDOWN('Raw Data'!L10,Title!$M$1),"")</f>
        <v>54.76</v>
      </c>
      <c r="AJ12" s="109" t="str">
        <f ca="1">IF(AND('Raw Data'!M10&lt;&gt;"",'Raw Data'!M10&lt;&gt;0),'Raw Data'!M10,"")</f>
        <v/>
      </c>
      <c r="AK12" s="97">
        <f ca="1">IF(AND(AI12&gt;0,AI12&lt;&gt;""),IF(Title!$K$1=0,ROUNDDOWN((1000*AI$1)/AI12,2),ROUND((1000*AI$1)/AI12,2)),IF(AI12="","",0))</f>
        <v>779.21</v>
      </c>
      <c r="AL12" s="51">
        <f ca="1">IF(OR(AI12&lt;&gt;"",AJ12&lt;&gt;""),RANK(AM12,AM$5:INDIRECT(AL$1,TRUE)),"")</f>
        <v>8</v>
      </c>
      <c r="AM12" s="71">
        <f t="shared" ca="1" si="27"/>
        <v>779.21</v>
      </c>
      <c r="AN12" s="71">
        <f t="shared" ca="1" si="6"/>
        <v>2853.17</v>
      </c>
      <c r="AO12" s="104">
        <f ca="1">IF(AN12&lt;&gt;"",RANK(AN12,AN$5:INDIRECT(AO$1,TRUE)),"")</f>
        <v>8</v>
      </c>
      <c r="AP12" s="111">
        <f ca="1">IF(AND('Raw Data'!N10&lt;&gt;"",'Raw Data'!N10&lt;&gt;0),ROUNDDOWN('Raw Data'!N10,Title!$M$1),"")</f>
        <v>53.26</v>
      </c>
      <c r="AQ12" s="109" t="str">
        <f ca="1">IF(AND('Raw Data'!O10&lt;&gt;"",'Raw Data'!O10&lt;&gt;0),'Raw Data'!O10,"")</f>
        <v/>
      </c>
      <c r="AR12" s="97">
        <f ca="1">IF(AND(AP12&gt;0,AP12&lt;&gt;""),IF(Title!$K$1=0,ROUNDDOWN((1000*AP$1)/AP12,2),ROUND((1000*AP$1)/AP12,2)),IF(AP12="","",0))</f>
        <v>807.73</v>
      </c>
      <c r="AS12" s="51">
        <f ca="1">IF(OR(AP12&lt;&gt;"",AQ12&lt;&gt;""),RANK(AT12,AT$5:INDIRECT(AS$1,TRUE)),"")</f>
        <v>8</v>
      </c>
      <c r="AT12" s="71">
        <f t="shared" ca="1" si="28"/>
        <v>807.73</v>
      </c>
      <c r="AU12" s="71">
        <f t="shared" ca="1" si="7"/>
        <v>3660.9</v>
      </c>
      <c r="AV12" s="104">
        <f ca="1">IF(AU12&lt;&gt;"",RANK(AU12,AU$5:INDIRECT(AV$1,TRUE)),"")</f>
        <v>8</v>
      </c>
      <c r="AW12" s="111">
        <f ca="1">IF(AND('Raw Data'!P10&lt;&gt;"",'Raw Data'!P10&lt;&gt;0),ROUNDDOWN('Raw Data'!P10,Title!$M$1),"")</f>
        <v>62.55</v>
      </c>
      <c r="AX12" s="109" t="str">
        <f ca="1">IF(AND('Raw Data'!Q10&lt;&gt;"",'Raw Data'!Q10&lt;&gt;0),'Raw Data'!Q10,"")</f>
        <v/>
      </c>
      <c r="AY12" s="97">
        <f ca="1">IF(AND(AW12&gt;0,AW12&lt;&gt;""),IF(Title!$K$1=0,ROUNDDOWN((1000*AW$1)/AW12,2),ROUND((1000*AW$1)/AW12,2)),IF(AW12="","",0))</f>
        <v>630.37</v>
      </c>
      <c r="AZ12" s="51">
        <f ca="1">IF(OR(AW12&lt;&gt;"",AX12&lt;&gt;""),RANK(BA12,BA$5:INDIRECT(AZ$1,TRUE)),"")</f>
        <v>8</v>
      </c>
      <c r="BA12" s="71">
        <f t="shared" ca="1" si="29"/>
        <v>630.37</v>
      </c>
      <c r="BB12" s="71">
        <f t="shared" ca="1" si="8"/>
        <v>4311.63</v>
      </c>
      <c r="BC12" s="104">
        <f ca="1">IF(BB12&lt;&gt;"",RANK(BB12,BB$5:INDIRECT(BC$1,TRUE)),"")</f>
        <v>8</v>
      </c>
      <c r="BD12" s="111">
        <f ca="1">IF(AND('Raw Data'!R10&lt;&gt;"",'Raw Data'!R10&lt;&gt;0),ROUNDDOWN('Raw Data'!R10,Title!$M$1),"")</f>
        <v>55.83</v>
      </c>
      <c r="BE12" s="109" t="str">
        <f ca="1">IF(AND('Raw Data'!S10&lt;&gt;"",'Raw Data'!S10&lt;&gt;0),'Raw Data'!S10,"")</f>
        <v/>
      </c>
      <c r="BF12" s="97">
        <f ca="1">IF(AND(BD12&gt;0,BD12&lt;&gt;""),IF(Title!$K$1=0,ROUNDDOWN((1000*BD$1)/BD12,2),ROUND((1000*BD$1)/BD12,2)),IF(BD12="","",0))</f>
        <v>735.8</v>
      </c>
      <c r="BG12" s="51">
        <f ca="1">IF(OR(BD12&lt;&gt;"",BE12&lt;&gt;""),RANK(BH12,BH$5:INDIRECT(BG$1,TRUE)),"")</f>
        <v>8</v>
      </c>
      <c r="BH12" s="71">
        <f t="shared" ca="1" si="30"/>
        <v>735.8</v>
      </c>
      <c r="BI12" s="71">
        <f t="shared" ca="1" si="9"/>
        <v>5047.43</v>
      </c>
      <c r="BJ12" s="104">
        <f ca="1">IF(BI12&lt;&gt;"",RANK(BI12,BI$5:INDIRECT(BJ$1,TRUE)),"")</f>
        <v>8</v>
      </c>
      <c r="BK12" s="111">
        <f ca="1">IF(AND('Raw Data'!T10&lt;&gt;"",'Raw Data'!T10&lt;&gt;0),ROUNDDOWN('Raw Data'!T10,Title!$M$1),"")</f>
        <v>57.74</v>
      </c>
      <c r="BL12" s="109" t="str">
        <f ca="1">IF(AND('Raw Data'!U10&lt;&gt;"",'Raw Data'!U10&lt;&gt;0),'Raw Data'!U10,"")</f>
        <v/>
      </c>
      <c r="BM12" s="97">
        <f t="shared" ca="1" si="31"/>
        <v>712.33</v>
      </c>
      <c r="BN12" s="51">
        <f ca="1">IF(OR(BK12&lt;&gt;"",BL12&lt;&gt;""),RANK(BO12,BO$5:INDIRECT(BN$1,TRUE)),"")</f>
        <v>8</v>
      </c>
      <c r="BO12" s="71">
        <f t="shared" ca="1" si="32"/>
        <v>712.33</v>
      </c>
      <c r="BP12" s="71">
        <f t="shared" ca="1" si="10"/>
        <v>5759.76</v>
      </c>
      <c r="BQ12" s="104">
        <f ca="1">IF(BP12&lt;&gt;"",RANK(BP12,BP$5:INDIRECT(BQ$1,TRUE)),"")</f>
        <v>8</v>
      </c>
      <c r="BR12" s="111">
        <f ca="1">IF(AND('Raw Data'!V10&lt;&gt;"",'Raw Data'!V10&lt;&gt;0),ROUNDDOWN('Raw Data'!V10,Title!$M$1),"")</f>
        <v>53.99</v>
      </c>
      <c r="BS12" s="109" t="str">
        <f ca="1">IF(AND('Raw Data'!W10&lt;&gt;"",'Raw Data'!W10&lt;&gt;0),'Raw Data'!W10,"")</f>
        <v/>
      </c>
      <c r="BT12" s="97">
        <f ca="1">IF(AND(BR12&gt;0,BR12&lt;&gt;""),IF(Title!$K$1=0,ROUNDDOWN((1000*BR$1)/BR12,2),ROUND((1000*BR$1)/BR12,2)),IF(BR12="","",0))</f>
        <v>694.01</v>
      </c>
      <c r="BU12" s="51">
        <f ca="1">IF(OR(BR12&lt;&gt;"",BS12&lt;&gt;""),RANK(BV12,BV$5:INDIRECT(BU$1,TRUE)),"")</f>
        <v>8</v>
      </c>
      <c r="BV12" s="71">
        <f t="shared" ca="1" si="33"/>
        <v>694.01</v>
      </c>
      <c r="BW12" s="71">
        <f t="shared" ca="1" si="11"/>
        <v>6453.77</v>
      </c>
      <c r="BX12" s="104">
        <f ca="1">IF(BW12&lt;&gt;"",RANK(BW12,BW$5:INDIRECT(BX$1,TRUE)),"")</f>
        <v>8</v>
      </c>
      <c r="BY12" s="111">
        <f ca="1">IF(AND('Raw Data'!X10&lt;&gt;"",'Raw Data'!X10&lt;&gt;0),ROUNDDOWN('Raw Data'!X10,Title!$M$1),"")</f>
        <v>68.91</v>
      </c>
      <c r="BZ12" s="109" t="str">
        <f ca="1">IF(AND('Raw Data'!Y10&lt;&gt;"",'Raw Data'!Y10&lt;&gt;0),'Raw Data'!Y10,"")</f>
        <v/>
      </c>
      <c r="CA12" s="97">
        <f ca="1">IF(AND(BY12&gt;0,BY12&lt;&gt;""),IF(Title!$K$1=0,ROUNDDOWN((1000*BY$1)/BY12,2),ROUND((1000*BY$1)/BY12,2)),IF(BY12="","",0))</f>
        <v>588.73</v>
      </c>
      <c r="CB12" s="51">
        <f ca="1">IF(OR(BY12&lt;&gt;"",BZ12&lt;&gt;""),RANK(CC12,CC$5:INDIRECT(CB$1,TRUE)),"")</f>
        <v>8</v>
      </c>
      <c r="CC12" s="71">
        <f t="shared" ca="1" si="34"/>
        <v>588.73</v>
      </c>
      <c r="CD12" s="71">
        <f t="shared" ca="1" si="12"/>
        <v>7084.14</v>
      </c>
      <c r="CE12" s="104">
        <f ca="1">IF(CD12&lt;&gt;"",RANK(CD12,CD$5:INDIRECT(CE$1,TRUE)),"")</f>
        <v>8</v>
      </c>
      <c r="CF12" s="111">
        <f ca="1">IF(AND('Raw Data'!Z10&lt;&gt;"",'Raw Data'!Z10&lt;&gt;0),ROUNDDOWN('Raw Data'!Z10,Title!$M$1),"")</f>
        <v>81.290000000000006</v>
      </c>
      <c r="CG12" s="109" t="str">
        <f ca="1">IF(AND('Raw Data'!AA10&lt;&gt;"",'Raw Data'!AA10&lt;&gt;0),'Raw Data'!AA10,"")</f>
        <v/>
      </c>
      <c r="CH12" s="97">
        <f ca="1">IF(AND(CF12&gt;0,CF12&lt;&gt;""),IF(Title!$K$1=0,ROUNDDOWN((1000*CF$1)/CF12,2),ROUND((1000*CF$1)/CF12,2)),IF(CF12="","",0))</f>
        <v>615.08000000000004</v>
      </c>
      <c r="CI12" s="51">
        <f ca="1">IF(OR(CF12&lt;&gt;"",CG12&lt;&gt;""),RANK(CJ12,CJ$5:INDIRECT(CI$1,TRUE)),"")</f>
        <v>8</v>
      </c>
      <c r="CJ12" s="71">
        <f t="shared" ca="1" si="35"/>
        <v>615.08000000000004</v>
      </c>
      <c r="CK12" s="71">
        <f t="shared" ca="1" si="13"/>
        <v>7699.22</v>
      </c>
      <c r="CL12" s="104">
        <f ca="1">IF(CK12&lt;&gt;"",RANK(CK12,CK$5:INDIRECT(CL$1,TRUE)),"")</f>
        <v>8</v>
      </c>
      <c r="CM12" s="111" t="str">
        <f ca="1">IF(AND('Raw Data'!AB10&lt;&gt;"",'Raw Data'!AB10&lt;&gt;0),ROUNDDOWN('Raw Data'!AB10,Title!$M$1),"")</f>
        <v/>
      </c>
      <c r="CN12" s="109" t="str">
        <f ca="1">IF(AND('Raw Data'!AC10&lt;&gt;"",'Raw Data'!AC10&lt;&gt;0),'Raw Data'!AC10,"")</f>
        <v/>
      </c>
      <c r="CO12" s="97" t="str">
        <f ca="1">IF(AND(CM12&gt;0,CM12&lt;&gt;""),IF(Title!$K$1=0,ROUNDDOWN((1000*CM$1)/CM12,2),ROUND((1000*CM$1)/CM12,2)),IF(CM12="","",0))</f>
        <v/>
      </c>
      <c r="CP12" s="51" t="str">
        <f ca="1">IF(OR(CM12&lt;&gt;"",CN12&lt;&gt;""),RANK(CQ12,CQ$5:INDIRECT(CP$1,TRUE)),"")</f>
        <v/>
      </c>
      <c r="CQ12" s="71" t="str">
        <f t="shared" ca="1" si="36"/>
        <v/>
      </c>
      <c r="CR12" s="71" t="str">
        <f t="shared" ca="1" si="14"/>
        <v/>
      </c>
      <c r="CS12" s="104" t="str">
        <f ca="1">IF(CR12&lt;&gt;"",RANK(CR12,CR$5:INDIRECT(CS$1,TRUE)),"")</f>
        <v/>
      </c>
      <c r="CT12" s="111" t="str">
        <f ca="1">IF(AND('Raw Data'!AD10&lt;&gt;"",'Raw Data'!AD10&lt;&gt;0),ROUNDDOWN('Raw Data'!AD10,Title!$M$1),"")</f>
        <v/>
      </c>
      <c r="CU12" s="109" t="str">
        <f ca="1">IF(AND('Raw Data'!AE10&lt;&gt;"",'Raw Data'!AE10&lt;&gt;0),'Raw Data'!AE10,"")</f>
        <v/>
      </c>
      <c r="CV12" s="97" t="str">
        <f ca="1">IF(AND(CT12&gt;0,CT12&lt;&gt;""),IF(Title!$K$1=0,ROUNDDOWN((1000*CT$1)/CT12,2),ROUND((1000*CT$1)/CT12,2)),IF(CT12="","",0))</f>
        <v/>
      </c>
      <c r="CW12" s="51" t="str">
        <f ca="1">IF(OR(CT12&lt;&gt;"",CU12&lt;&gt;""),RANK(CX12,CX$5:INDIRECT(CW$1,TRUE)),"")</f>
        <v/>
      </c>
      <c r="CX12" s="71" t="str">
        <f t="shared" ca="1" si="37"/>
        <v/>
      </c>
      <c r="CY12" s="71" t="str">
        <f t="shared" ca="1" si="15"/>
        <v/>
      </c>
      <c r="CZ12" s="104" t="str">
        <f ca="1">IF(CY12&lt;&gt;"",RANK(CY12,CY$5:INDIRECT(CZ$1,TRUE)),"")</f>
        <v/>
      </c>
      <c r="DA12" s="111" t="str">
        <f ca="1">IF(AND('Raw Data'!AF10&lt;&gt;"",'Raw Data'!AF10&lt;&gt;0),ROUNDDOWN('Raw Data'!AF10,Title!$M$1),"")</f>
        <v/>
      </c>
      <c r="DB12" s="109" t="str">
        <f ca="1">IF(AND('Raw Data'!AG10&lt;&gt;"",'Raw Data'!AG10&lt;&gt;0),'Raw Data'!AG10,"")</f>
        <v/>
      </c>
      <c r="DC12" s="97" t="str">
        <f ca="1">IF(AND(DA12&gt;0,DA12&lt;&gt;""),IF(Title!$K$1=0,ROUNDDOWN((1000*DA$1)/DA12,2),ROUND((1000*DA$1)/DA12,2)),IF(DA12="","",0))</f>
        <v/>
      </c>
      <c r="DD12" s="51" t="str">
        <f ca="1">IF(OR(DA12&lt;&gt;"",DB12&lt;&gt;""),RANK(DE12,DE$5:INDIRECT(DD$1,TRUE)),"")</f>
        <v/>
      </c>
      <c r="DE12" s="71" t="str">
        <f t="shared" ca="1" si="38"/>
        <v/>
      </c>
      <c r="DF12" s="71" t="str">
        <f t="shared" ca="1" si="16"/>
        <v/>
      </c>
      <c r="DG12" s="104" t="str">
        <f ca="1">IF(DF12&lt;&gt;"",RANK(DF12,DF$5:INDIRECT(DG$1,TRUE)),"")</f>
        <v/>
      </c>
      <c r="DH12" s="111" t="str">
        <f ca="1">IF(AND('Raw Data'!AH10&lt;&gt;"",'Raw Data'!AH10&lt;&gt;0),ROUNDDOWN('Raw Data'!AH10,Title!$M$1),"")</f>
        <v/>
      </c>
      <c r="DI12" s="109" t="str">
        <f ca="1">IF(AND('Raw Data'!AI10&lt;&gt;"",'Raw Data'!AI10&lt;&gt;0),'Raw Data'!AI10,"")</f>
        <v/>
      </c>
      <c r="DJ12" s="97" t="str">
        <f ca="1">IF(AND(DH12&gt;0,DH12&lt;&gt;""),IF(Title!$K$1=0,ROUNDDOWN((1000*DH$1)/DH12,2),ROUND((1000*DH$1)/DH12,2)),IF(DH12="","",0))</f>
        <v/>
      </c>
      <c r="DK12" s="51" t="str">
        <f ca="1">IF(OR(DH12&lt;&gt;"",DI12&lt;&gt;""),RANK(DL12,DL$5:INDIRECT(DK$1,TRUE)),"")</f>
        <v/>
      </c>
      <c r="DL12" s="71" t="str">
        <f t="shared" ca="1" si="39"/>
        <v/>
      </c>
      <c r="DM12" s="71" t="str">
        <f t="shared" ca="1" si="17"/>
        <v/>
      </c>
      <c r="DN12" s="104" t="str">
        <f ca="1">IF(DM12&lt;&gt;"",RANK(DM12,DM$5:INDIRECT(DN$1,TRUE)),"")</f>
        <v/>
      </c>
      <c r="DO12" s="111" t="str">
        <f ca="1">IF(AND('Raw Data'!AJ10&lt;&gt;"",'Raw Data'!AJ10&lt;&gt;0),ROUNDDOWN('Raw Data'!AJ10,Title!$M$1),"")</f>
        <v/>
      </c>
      <c r="DP12" s="109" t="str">
        <f ca="1">IF(AND('Raw Data'!AK10&lt;&gt;"",'Raw Data'!AK10&lt;&gt;0),'Raw Data'!AK10,"")</f>
        <v/>
      </c>
      <c r="DQ12" s="97" t="str">
        <f ca="1">IF(AND(DO12&gt;0,DO12&lt;&gt;""),IF(Title!$K$1=0,ROUNDDOWN((1000*DO$1)/DO12,2),ROUND((1000*DO$1)/DO12,2)),IF(DO12="","",0))</f>
        <v/>
      </c>
      <c r="DR12" s="51" t="str">
        <f ca="1">IF(OR(DO12&lt;&gt;"",DP12&lt;&gt;""),RANK(DS12,DS$5:INDIRECT(DR$1,TRUE)),"")</f>
        <v/>
      </c>
      <c r="DS12" s="71" t="str">
        <f t="shared" ca="1" si="40"/>
        <v/>
      </c>
      <c r="DT12" s="71" t="str">
        <f t="shared" ca="1" si="18"/>
        <v/>
      </c>
      <c r="DU12" s="104" t="str">
        <f ca="1">IF(DT12&lt;&gt;"",RANK(DT12,DT$5:INDIRECT(DU$1,TRUE)),"")</f>
        <v/>
      </c>
      <c r="DV12" s="111" t="str">
        <f ca="1">IF(AND('Raw Data'!AL10&lt;&gt;"",'Raw Data'!AL10&lt;&gt;0),ROUNDDOWN('Raw Data'!AL10,Title!$M$1),"")</f>
        <v/>
      </c>
      <c r="DW12" s="109" t="str">
        <f ca="1">IF(AND('Raw Data'!AM10&lt;&gt;"",'Raw Data'!AM10&lt;&gt;0),'Raw Data'!AM10,"")</f>
        <v/>
      </c>
      <c r="DX12" s="97" t="str">
        <f ca="1">IF(AND(DV12&gt;0,DV12&lt;&gt;""),IF(Title!$K$1=0,ROUNDDOWN((1000*DV$1)/DV12,2),ROUND((1000*DV$1)/DV12,2)),IF(DV12="","",0))</f>
        <v/>
      </c>
      <c r="DY12" s="51" t="str">
        <f ca="1">IF(OR(DV12&lt;&gt;"",DW12&lt;&gt;""),RANK(DZ12,DZ$5:INDIRECT(DY$1,TRUE)),"")</f>
        <v/>
      </c>
      <c r="DZ12" s="71" t="str">
        <f t="shared" ca="1" si="41"/>
        <v/>
      </c>
      <c r="EA12" s="71" t="str">
        <f t="shared" ca="1" si="19"/>
        <v/>
      </c>
      <c r="EB12" s="104" t="str">
        <f ca="1">IF(EA12&lt;&gt;"",RANK(EA12,EA$5:INDIRECT(EB$1,TRUE)),"")</f>
        <v/>
      </c>
      <c r="EC12" s="111" t="str">
        <f ca="1">IF(AND('Raw Data'!AN10&lt;&gt;"",'Raw Data'!AN10&lt;&gt;0),ROUNDDOWN('Raw Data'!AN10,Title!$M$1),"")</f>
        <v/>
      </c>
      <c r="ED12" s="109" t="str">
        <f ca="1">IF(AND('Raw Data'!AO10&lt;&gt;"",'Raw Data'!AO10&lt;&gt;0),'Raw Data'!AO10,"")</f>
        <v/>
      </c>
      <c r="EE12" s="97" t="str">
        <f ca="1">IF(AND(EC12&gt;0,EC12&lt;&gt;""),IF(Title!$K$1=0,ROUNDDOWN((1000*EC$1)/EC12,2),ROUND((1000*EC$1)/EC12,2)),IF(EC12="","",0))</f>
        <v/>
      </c>
      <c r="EF12" s="51" t="str">
        <f ca="1">IF(OR(EC12&lt;&gt;"",ED12&lt;&gt;""),RANK(EG12,EG$5:INDIRECT(EF$1,TRUE)),"")</f>
        <v/>
      </c>
      <c r="EG12" s="71" t="str">
        <f t="shared" ca="1" si="42"/>
        <v/>
      </c>
      <c r="EH12" s="71" t="str">
        <f t="shared" ca="1" si="20"/>
        <v/>
      </c>
      <c r="EI12" s="104" t="str">
        <f ca="1">IF(EH12&lt;&gt;"",RANK(EH12,EH$5:INDIRECT(EI$1,TRUE)),"")</f>
        <v/>
      </c>
      <c r="EJ12" s="111" t="str">
        <f ca="1">IF(AND('Raw Data'!AP10&lt;&gt;"",'Raw Data'!AP10&lt;&gt;0),ROUNDDOWN('Raw Data'!AP10,Title!$M$1),"")</f>
        <v/>
      </c>
      <c r="EK12" s="106" t="str">
        <f ca="1">IF(AND('Raw Data'!AQ10&lt;&gt;"",'Raw Data'!AQ10&lt;&gt;0),'Raw Data'!AQ10,"")</f>
        <v/>
      </c>
      <c r="EL12" s="97" t="str">
        <f ca="1">IF(AND(EJ12&gt;0,EJ12&lt;&gt;""),IF(Title!$K$1=0,ROUNDDOWN((1000*EJ$1)/EJ12,2),ROUND((1000*EJ$1)/EJ12,2)),IF(EJ12="","",0))</f>
        <v/>
      </c>
      <c r="EM12" s="51" t="str">
        <f ca="1">IF(OR(EJ12&lt;&gt;"",EK12&lt;&gt;""),RANK(EN12,EN$5:INDIRECT(EM$1,TRUE)),"")</f>
        <v/>
      </c>
      <c r="EN12" s="71" t="str">
        <f t="shared" ca="1" si="43"/>
        <v/>
      </c>
      <c r="EO12" s="71" t="str">
        <f t="shared" ca="1" si="21"/>
        <v/>
      </c>
      <c r="EP12" s="104" t="str">
        <f ca="1">IF(EO12&lt;&gt;"",RANK(EO12,EO$5:INDIRECT(EP$1,TRUE)),"")</f>
        <v/>
      </c>
      <c r="EQ12" s="51" t="str">
        <f t="shared" ca="1" si="44"/>
        <v>$ER$12:$FC$12</v>
      </c>
      <c r="ER12" s="71">
        <f t="shared" si="45"/>
        <v>740.36</v>
      </c>
      <c r="ES12" s="71">
        <f t="shared" ca="1" si="46"/>
        <v>650.73</v>
      </c>
      <c r="ET12" s="71">
        <f t="shared" ca="1" si="47"/>
        <v>674.36</v>
      </c>
      <c r="EU12" s="71">
        <f t="shared" ca="1" si="48"/>
        <v>659.24</v>
      </c>
      <c r="EV12" s="71">
        <f t="shared" ca="1" si="49"/>
        <v>779.21</v>
      </c>
      <c r="EW12" s="71">
        <f t="shared" ca="1" si="50"/>
        <v>807.73</v>
      </c>
      <c r="EX12" s="71">
        <f t="shared" ca="1" si="51"/>
        <v>630.37</v>
      </c>
      <c r="EY12" s="71">
        <f t="shared" ca="1" si="52"/>
        <v>735.8</v>
      </c>
      <c r="EZ12" s="71">
        <f t="shared" ca="1" si="53"/>
        <v>712.33</v>
      </c>
      <c r="FA12" s="71">
        <f t="shared" ca="1" si="54"/>
        <v>694.01</v>
      </c>
      <c r="FB12" s="71">
        <f t="shared" ca="1" si="55"/>
        <v>588.73</v>
      </c>
      <c r="FC12" s="71">
        <f t="shared" ca="1" si="56"/>
        <v>615.08000000000004</v>
      </c>
      <c r="FD12" s="71">
        <f t="shared" ca="1" si="57"/>
        <v>0</v>
      </c>
      <c r="FE12" s="71">
        <f t="shared" ca="1" si="58"/>
        <v>0</v>
      </c>
      <c r="FF12" s="71">
        <f t="shared" ca="1" si="59"/>
        <v>0</v>
      </c>
      <c r="FG12" s="71">
        <f t="shared" ca="1" si="60"/>
        <v>0</v>
      </c>
      <c r="FH12" s="71">
        <f t="shared" ca="1" si="61"/>
        <v>0</v>
      </c>
      <c r="FI12" s="71">
        <f t="shared" ca="1" si="62"/>
        <v>0</v>
      </c>
      <c r="FJ12" s="71">
        <f t="shared" ca="1" si="63"/>
        <v>0</v>
      </c>
      <c r="FK12" s="71">
        <f t="shared" ca="1" si="64"/>
        <v>0</v>
      </c>
      <c r="FL12" s="51" t="str">
        <f t="shared" si="65"/>
        <v>$FM$12:$FX$12</v>
      </c>
      <c r="FM12" s="72">
        <f t="shared" si="66"/>
        <v>0</v>
      </c>
      <c r="FN12" s="51">
        <f t="shared" si="67"/>
        <v>0</v>
      </c>
      <c r="FO12" s="51">
        <f t="shared" si="68"/>
        <v>0</v>
      </c>
      <c r="FP12" s="51">
        <f t="shared" si="69"/>
        <v>0</v>
      </c>
      <c r="FQ12" s="51">
        <f t="shared" si="70"/>
        <v>0</v>
      </c>
      <c r="FR12" s="51">
        <f t="shared" si="71"/>
        <v>0</v>
      </c>
      <c r="FS12" s="51">
        <f t="shared" si="72"/>
        <v>0</v>
      </c>
      <c r="FT12" s="51">
        <f t="shared" si="73"/>
        <v>0</v>
      </c>
      <c r="FU12" s="51">
        <f t="shared" si="74"/>
        <v>0</v>
      </c>
      <c r="FV12" s="51">
        <f t="shared" si="75"/>
        <v>0</v>
      </c>
      <c r="FW12" s="51">
        <f t="shared" si="76"/>
        <v>0</v>
      </c>
      <c r="FX12" s="51">
        <f t="shared" si="77"/>
        <v>0</v>
      </c>
      <c r="FY12" s="51">
        <f t="shared" si="78"/>
        <v>0</v>
      </c>
      <c r="FZ12" s="51">
        <f t="shared" si="79"/>
        <v>0</v>
      </c>
      <c r="GA12" s="51">
        <f t="shared" si="80"/>
        <v>0</v>
      </c>
      <c r="GB12" s="51">
        <f t="shared" si="81"/>
        <v>0</v>
      </c>
      <c r="GC12" s="51">
        <f t="shared" si="82"/>
        <v>0</v>
      </c>
      <c r="GD12" s="51">
        <f t="shared" si="83"/>
        <v>0</v>
      </c>
      <c r="GE12" s="51">
        <f t="shared" si="84"/>
        <v>0</v>
      </c>
      <c r="GF12" s="51">
        <f t="shared" si="85"/>
        <v>0</v>
      </c>
      <c r="GG12" s="51" t="str">
        <f t="shared" si="86"/>
        <v>GS12</v>
      </c>
      <c r="GH12" s="71">
        <f ca="1">GetDiscardScore($ER12:ER12,GH$1)</f>
        <v>0</v>
      </c>
      <c r="GI12" s="71">
        <f ca="1">GetDiscardScore($ER12:ES12,GI$1)</f>
        <v>0</v>
      </c>
      <c r="GJ12" s="71">
        <f ca="1">GetDiscardScore($ER12:ET12,GJ$1)</f>
        <v>0</v>
      </c>
      <c r="GK12" s="71">
        <f ca="1">GetDiscardScore($ER12:EU12,GK$1)</f>
        <v>650.73</v>
      </c>
      <c r="GL12" s="71">
        <f ca="1">GetDiscardScore($ER12:EV12,GL$1)</f>
        <v>650.73</v>
      </c>
      <c r="GM12" s="71">
        <f ca="1">GetDiscardScore($ER12:EW12,GM$1)</f>
        <v>650.73</v>
      </c>
      <c r="GN12" s="71">
        <f ca="1">GetDiscardScore($ER12:EX12,GN$1)</f>
        <v>630.37</v>
      </c>
      <c r="GO12" s="71">
        <f ca="1">GetDiscardScore($ER12:EY12,GO$1)</f>
        <v>630.37</v>
      </c>
      <c r="GP12" s="71">
        <f ca="1">GetDiscardScore($ER12:EZ12,GP$1)</f>
        <v>630.37</v>
      </c>
      <c r="GQ12" s="71">
        <f ca="1">GetDiscardScore($ER12:FA12,GQ$1)</f>
        <v>630.37</v>
      </c>
      <c r="GR12" s="71">
        <f ca="1">GetDiscardScore($ER12:FB12,GR$1)</f>
        <v>588.73</v>
      </c>
      <c r="GS12" s="71">
        <f ca="1">GetDiscardScore($ER12:FC12,GS$1)</f>
        <v>588.73</v>
      </c>
      <c r="GT12" s="71">
        <f ca="1">GetDiscardScore($ER12:FD12,GT$1)</f>
        <v>0</v>
      </c>
      <c r="GU12" s="71">
        <f ca="1">GetDiscardScore($ER12:FE12,GU$1)</f>
        <v>0</v>
      </c>
      <c r="GV12" s="71">
        <f ca="1">GetDiscardScore($ER12:FF12,GV$1)</f>
        <v>0</v>
      </c>
      <c r="GW12" s="71">
        <f ca="1">GetDiscardScore($ER12:FG12,GW$1)</f>
        <v>0</v>
      </c>
      <c r="GX12" s="71">
        <f ca="1">GetDiscardScore($ER12:FH12,GX$1)</f>
        <v>0</v>
      </c>
      <c r="GY12" s="71">
        <f ca="1">GetDiscardScore($ER12:FI12,GY$1)</f>
        <v>0</v>
      </c>
      <c r="GZ12" s="71">
        <f ca="1">GetDiscardScore($ER12:FJ12,GZ$1)</f>
        <v>0</v>
      </c>
      <c r="HA12" s="71">
        <f ca="1">GetDiscardScore($ER12:FK12,HA$1)</f>
        <v>0</v>
      </c>
      <c r="HB12" s="73">
        <f t="shared" ca="1" si="87"/>
        <v>7699.22</v>
      </c>
      <c r="HC12" s="72">
        <f ca="1">IF(HB12&lt;&gt;"",RANK(HB12,HB$5:INDIRECT(HC$1,TRUE),0),"")</f>
        <v>8</v>
      </c>
      <c r="HD12" s="70" t="str">
        <f t="shared" ca="1" si="88"/>
        <v>11</v>
      </c>
    </row>
    <row r="13" spans="1:212" s="51" customFormat="1" ht="11.25">
      <c r="A13" s="41">
        <v>9</v>
      </c>
      <c r="B13" s="41" t="str">
        <f ca="1">IF('Raw Data'!B11&lt;&gt;"",'Raw Data'!B11,"")</f>
        <v/>
      </c>
      <c r="C13" s="51" t="str">
        <f ca="1">IF('Raw Data'!C11&lt;&gt;"",'Raw Data'!C11,"")</f>
        <v/>
      </c>
      <c r="D13" s="42" t="str">
        <f t="shared" ca="1" si="22"/>
        <v/>
      </c>
      <c r="E13" s="69" t="str">
        <f t="shared" ca="1" si="23"/>
        <v/>
      </c>
      <c r="F13" s="99" t="str">
        <f t="shared" ca="1" si="0"/>
        <v/>
      </c>
      <c r="G13" s="111" t="str">
        <f ca="1">IF(AND('Raw Data'!D11&lt;&gt;"",'Raw Data'!D11&lt;&gt;0),ROUNDDOWN('Raw Data'!D11,Title!$M$1),"")</f>
        <v/>
      </c>
      <c r="H13" s="109" t="str">
        <f ca="1">IF(AND('Raw Data'!E11&lt;&gt;"",'Raw Data'!E11&lt;&gt;0),'Raw Data'!E11,"")</f>
        <v/>
      </c>
      <c r="I13" s="97" t="str">
        <f ca="1">IF(AND(G13&lt;&gt;"",G13&gt;0),IF(Title!$K$1=0,ROUNDDOWN((1000*G$1)/G13,2),ROUND((1000*G$1)/G13,2)),IF(G13="","",0))</f>
        <v/>
      </c>
      <c r="J13" s="51" t="str">
        <f ca="1">IF(K13&lt;&gt;0,RANK(K13,K$5:INDIRECT(J$1,TRUE)),"")</f>
        <v/>
      </c>
      <c r="K13" s="71">
        <f t="shared" ca="1" si="1"/>
        <v>0</v>
      </c>
      <c r="L13" s="71" t="str">
        <f t="shared" ca="1" si="2"/>
        <v/>
      </c>
      <c r="M13" s="104" t="str">
        <f ca="1">IF(L13&lt;&gt;"",RANK(L13,L$5:INDIRECT(M$1,TRUE)),"")</f>
        <v/>
      </c>
      <c r="N13" s="111" t="str">
        <f ca="1">IF(AND('Raw Data'!F11&lt;&gt;"",'Raw Data'!F11&lt;&gt;0),ROUNDDOWN('Raw Data'!F11,Title!$M$1),"")</f>
        <v/>
      </c>
      <c r="O13" s="109" t="str">
        <f ca="1">IF(AND('Raw Data'!G11&lt;&gt;"",'Raw Data'!G11&lt;&gt;0),'Raw Data'!G11,"")</f>
        <v/>
      </c>
      <c r="P13" s="97" t="str">
        <f ca="1">IF(AND(N13&gt;0,N13&lt;&gt;""),IF(Title!$K$1=0,ROUNDDOWN((1000*N$1)/N13,2),ROUND((1000*N$1)/N13,2)),IF(N13="","",0))</f>
        <v/>
      </c>
      <c r="Q13" s="51" t="str">
        <f ca="1">IF(OR(N13&lt;&gt;"",O13&lt;&gt;""),RANK(R13,R$5:INDIRECT(Q$1,TRUE)),"")</f>
        <v/>
      </c>
      <c r="R13" s="71" t="str">
        <f t="shared" ca="1" si="24"/>
        <v/>
      </c>
      <c r="S13" s="71" t="str">
        <f t="shared" ca="1" si="3"/>
        <v/>
      </c>
      <c r="T13" s="104" t="str">
        <f ca="1">IF(S13&lt;&gt;"",RANK(S13,S$5:INDIRECT(T$1,TRUE)),"")</f>
        <v/>
      </c>
      <c r="U13" s="111" t="str">
        <f ca="1">IF(AND('Raw Data'!H11&lt;&gt;"",'Raw Data'!H11&lt;&gt;0),ROUNDDOWN('Raw Data'!H11,Title!$M$1),"")</f>
        <v/>
      </c>
      <c r="V13" s="109" t="str">
        <f ca="1">IF(AND('Raw Data'!I11&lt;&gt;"",'Raw Data'!I11&lt;&gt;0),'Raw Data'!I11,"")</f>
        <v/>
      </c>
      <c r="W13" s="97" t="str">
        <f ca="1">IF(AND(U13&gt;0,U13&lt;&gt;""),IF(Title!$K$1=0,ROUNDDOWN((1000*U$1)/U13,2),ROUND((1000*U$1)/U13,2)),IF(U13="","",0))</f>
        <v/>
      </c>
      <c r="X13" s="51" t="str">
        <f ca="1">IF(OR(U13&lt;&gt;"",V13&lt;&gt;""),RANK(Y13,Y$5:INDIRECT(X$1,TRUE)),"")</f>
        <v/>
      </c>
      <c r="Y13" s="71" t="str">
        <f t="shared" ca="1" si="25"/>
        <v/>
      </c>
      <c r="Z13" s="71" t="str">
        <f t="shared" ca="1" si="4"/>
        <v/>
      </c>
      <c r="AA13" s="104" t="str">
        <f ca="1">IF(Z13&lt;&gt;"",RANK(Z13,Z$5:INDIRECT(AA$1,TRUE)),"")</f>
        <v/>
      </c>
      <c r="AB13" s="111" t="str">
        <f ca="1">IF(AND('Raw Data'!J11&lt;&gt;"",'Raw Data'!J11&lt;&gt;0),ROUNDDOWN('Raw Data'!J11,Title!$M$1),"")</f>
        <v/>
      </c>
      <c r="AC13" s="109" t="str">
        <f ca="1">IF(AND('Raw Data'!K11&lt;&gt;"",'Raw Data'!K11&lt;&gt;0),'Raw Data'!K11,"")</f>
        <v/>
      </c>
      <c r="AD13" s="97" t="str">
        <f ca="1">IF(AND(AB13&gt;0,AB13&lt;&gt;""),IF(Title!$K$1=0,ROUNDDOWN((1000*AB$1)/AB13,2),ROUND((1000*AB$1)/AB13,2)),IF(AB13="","",0))</f>
        <v/>
      </c>
      <c r="AE13" s="51" t="str">
        <f ca="1">IF(OR(AB13&lt;&gt;"",AC13&lt;&gt;""),RANK(AF13,AF$5:INDIRECT(AE$1,TRUE)),"")</f>
        <v/>
      </c>
      <c r="AF13" s="71" t="str">
        <f t="shared" ca="1" si="26"/>
        <v/>
      </c>
      <c r="AG13" s="71" t="str">
        <f t="shared" ca="1" si="5"/>
        <v/>
      </c>
      <c r="AH13" s="104" t="str">
        <f ca="1">IF(AG13&lt;&gt;"",RANK(AG13,AG$5:INDIRECT(AH$1,TRUE)),"")</f>
        <v/>
      </c>
      <c r="AI13" s="111" t="str">
        <f ca="1">IF(AND('Raw Data'!L11&lt;&gt;"",'Raw Data'!L11&lt;&gt;0),ROUNDDOWN('Raw Data'!L11,Title!$M$1),"")</f>
        <v/>
      </c>
      <c r="AJ13" s="109" t="str">
        <f ca="1">IF(AND('Raw Data'!M11&lt;&gt;"",'Raw Data'!M11&lt;&gt;0),'Raw Data'!M11,"")</f>
        <v/>
      </c>
      <c r="AK13" s="97" t="str">
        <f ca="1">IF(AND(AI13&gt;0,AI13&lt;&gt;""),IF(Title!$K$1=0,ROUNDDOWN((1000*AI$1)/AI13,2),ROUND((1000*AI$1)/AI13,2)),IF(AI13="","",0))</f>
        <v/>
      </c>
      <c r="AL13" s="51" t="str">
        <f ca="1">IF(OR(AI13&lt;&gt;"",AJ13&lt;&gt;""),RANK(AM13,AM$5:INDIRECT(AL$1,TRUE)),"")</f>
        <v/>
      </c>
      <c r="AM13" s="71" t="str">
        <f t="shared" ca="1" si="27"/>
        <v/>
      </c>
      <c r="AN13" s="71" t="str">
        <f t="shared" ca="1" si="6"/>
        <v/>
      </c>
      <c r="AO13" s="104" t="str">
        <f ca="1">IF(AN13&lt;&gt;"",RANK(AN13,AN$5:INDIRECT(AO$1,TRUE)),"")</f>
        <v/>
      </c>
      <c r="AP13" s="111" t="str">
        <f ca="1">IF(AND('Raw Data'!N11&lt;&gt;"",'Raw Data'!N11&lt;&gt;0),ROUNDDOWN('Raw Data'!N11,Title!$M$1),"")</f>
        <v/>
      </c>
      <c r="AQ13" s="109" t="str">
        <f ca="1">IF(AND('Raw Data'!O11&lt;&gt;"",'Raw Data'!O11&lt;&gt;0),'Raw Data'!O11,"")</f>
        <v/>
      </c>
      <c r="AR13" s="97" t="str">
        <f ca="1">IF(AND(AP13&gt;0,AP13&lt;&gt;""),IF(Title!$K$1=0,ROUNDDOWN((1000*AP$1)/AP13,2),ROUND((1000*AP$1)/AP13,2)),IF(AP13="","",0))</f>
        <v/>
      </c>
      <c r="AS13" s="51" t="str">
        <f ca="1">IF(OR(AP13&lt;&gt;"",AQ13&lt;&gt;""),RANK(AT13,AT$5:INDIRECT(AS$1,TRUE)),"")</f>
        <v/>
      </c>
      <c r="AT13" s="71" t="str">
        <f t="shared" ca="1" si="28"/>
        <v/>
      </c>
      <c r="AU13" s="71" t="str">
        <f t="shared" ca="1" si="7"/>
        <v/>
      </c>
      <c r="AV13" s="104" t="str">
        <f ca="1">IF(AU13&lt;&gt;"",RANK(AU13,AU$5:INDIRECT(AV$1,TRUE)),"")</f>
        <v/>
      </c>
      <c r="AW13" s="111" t="str">
        <f ca="1">IF(AND('Raw Data'!P11&lt;&gt;"",'Raw Data'!P11&lt;&gt;0),ROUNDDOWN('Raw Data'!P11,Title!$M$1),"")</f>
        <v/>
      </c>
      <c r="AX13" s="109" t="str">
        <f ca="1">IF(AND('Raw Data'!Q11&lt;&gt;"",'Raw Data'!Q11&lt;&gt;0),'Raw Data'!Q11,"")</f>
        <v/>
      </c>
      <c r="AY13" s="97" t="str">
        <f ca="1">IF(AND(AW13&gt;0,AW13&lt;&gt;""),IF(Title!$K$1=0,ROUNDDOWN((1000*AW$1)/AW13,2),ROUND((1000*AW$1)/AW13,2)),IF(AW13="","",0))</f>
        <v/>
      </c>
      <c r="AZ13" s="51" t="str">
        <f ca="1">IF(OR(AW13&lt;&gt;"",AX13&lt;&gt;""),RANK(BA13,BA$5:INDIRECT(AZ$1,TRUE)),"")</f>
        <v/>
      </c>
      <c r="BA13" s="71" t="str">
        <f t="shared" ca="1" si="29"/>
        <v/>
      </c>
      <c r="BB13" s="71" t="str">
        <f t="shared" ca="1" si="8"/>
        <v/>
      </c>
      <c r="BC13" s="104" t="str">
        <f ca="1">IF(BB13&lt;&gt;"",RANK(BB13,BB$5:INDIRECT(BC$1,TRUE)),"")</f>
        <v/>
      </c>
      <c r="BD13" s="111" t="str">
        <f ca="1">IF(AND('Raw Data'!R11&lt;&gt;"",'Raw Data'!R11&lt;&gt;0),ROUNDDOWN('Raw Data'!R11,Title!$M$1),"")</f>
        <v/>
      </c>
      <c r="BE13" s="109" t="str">
        <f ca="1">IF(AND('Raw Data'!S11&lt;&gt;"",'Raw Data'!S11&lt;&gt;0),'Raw Data'!S11,"")</f>
        <v/>
      </c>
      <c r="BF13" s="97" t="str">
        <f ca="1">IF(AND(BD13&gt;0,BD13&lt;&gt;""),IF(Title!$K$1=0,ROUNDDOWN((1000*BD$1)/BD13,2),ROUND((1000*BD$1)/BD13,2)),IF(BD13="","",0))</f>
        <v/>
      </c>
      <c r="BG13" s="51" t="str">
        <f ca="1">IF(OR(BD13&lt;&gt;"",BE13&lt;&gt;""),RANK(BH13,BH$5:INDIRECT(BG$1,TRUE)),"")</f>
        <v/>
      </c>
      <c r="BH13" s="71" t="str">
        <f t="shared" ca="1" si="30"/>
        <v/>
      </c>
      <c r="BI13" s="71" t="str">
        <f t="shared" ca="1" si="9"/>
        <v/>
      </c>
      <c r="BJ13" s="104" t="str">
        <f ca="1">IF(BI13&lt;&gt;"",RANK(BI13,BI$5:INDIRECT(BJ$1,TRUE)),"")</f>
        <v/>
      </c>
      <c r="BK13" s="111" t="str">
        <f ca="1">IF(AND('Raw Data'!T11&lt;&gt;"",'Raw Data'!T11&lt;&gt;0),ROUNDDOWN('Raw Data'!T11,Title!$M$1),"")</f>
        <v/>
      </c>
      <c r="BL13" s="109" t="str">
        <f ca="1">IF(AND('Raw Data'!U11&lt;&gt;"",'Raw Data'!U11&lt;&gt;0),'Raw Data'!U11,"")</f>
        <v/>
      </c>
      <c r="BM13" s="97" t="str">
        <f t="shared" ca="1" si="31"/>
        <v/>
      </c>
      <c r="BN13" s="51" t="str">
        <f ca="1">IF(OR(BK13&lt;&gt;"",BL13&lt;&gt;""),RANK(BO13,BO$5:INDIRECT(BN$1,TRUE)),"")</f>
        <v/>
      </c>
      <c r="BO13" s="71" t="str">
        <f t="shared" ca="1" si="32"/>
        <v/>
      </c>
      <c r="BP13" s="71" t="str">
        <f t="shared" ca="1" si="10"/>
        <v/>
      </c>
      <c r="BQ13" s="104" t="str">
        <f ca="1">IF(BP13&lt;&gt;"",RANK(BP13,BP$5:INDIRECT(BQ$1,TRUE)),"")</f>
        <v/>
      </c>
      <c r="BR13" s="111" t="str">
        <f ca="1">IF(AND('Raw Data'!V11&lt;&gt;"",'Raw Data'!V11&lt;&gt;0),ROUNDDOWN('Raw Data'!V11,Title!$M$1),"")</f>
        <v/>
      </c>
      <c r="BS13" s="109" t="str">
        <f ca="1">IF(AND('Raw Data'!W11&lt;&gt;"",'Raw Data'!W11&lt;&gt;0),'Raw Data'!W11,"")</f>
        <v/>
      </c>
      <c r="BT13" s="97" t="str">
        <f ca="1">IF(AND(BR13&gt;0,BR13&lt;&gt;""),IF(Title!$K$1=0,ROUNDDOWN((1000*BR$1)/BR13,2),ROUND((1000*BR$1)/BR13,2)),IF(BR13="","",0))</f>
        <v/>
      </c>
      <c r="BU13" s="51" t="str">
        <f ca="1">IF(OR(BR13&lt;&gt;"",BS13&lt;&gt;""),RANK(BV13,BV$5:INDIRECT(BU$1,TRUE)),"")</f>
        <v/>
      </c>
      <c r="BV13" s="71" t="str">
        <f t="shared" ca="1" si="33"/>
        <v/>
      </c>
      <c r="BW13" s="71" t="str">
        <f t="shared" ca="1" si="11"/>
        <v/>
      </c>
      <c r="BX13" s="104" t="str">
        <f ca="1">IF(BW13&lt;&gt;"",RANK(BW13,BW$5:INDIRECT(BX$1,TRUE)),"")</f>
        <v/>
      </c>
      <c r="BY13" s="111" t="str">
        <f ca="1">IF(AND('Raw Data'!X11&lt;&gt;"",'Raw Data'!X11&lt;&gt;0),ROUNDDOWN('Raw Data'!X11,Title!$M$1),"")</f>
        <v/>
      </c>
      <c r="BZ13" s="109" t="str">
        <f ca="1">IF(AND('Raw Data'!Y11&lt;&gt;"",'Raw Data'!Y11&lt;&gt;0),'Raw Data'!Y11,"")</f>
        <v/>
      </c>
      <c r="CA13" s="97" t="str">
        <f ca="1">IF(AND(BY13&gt;0,BY13&lt;&gt;""),IF(Title!$K$1=0,ROUNDDOWN((1000*BY$1)/BY13,2),ROUND((1000*BY$1)/BY13,2)),IF(BY13="","",0))</f>
        <v/>
      </c>
      <c r="CB13" s="51" t="str">
        <f ca="1">IF(OR(BY13&lt;&gt;"",BZ13&lt;&gt;""),RANK(CC13,CC$5:INDIRECT(CB$1,TRUE)),"")</f>
        <v/>
      </c>
      <c r="CC13" s="71" t="str">
        <f t="shared" ca="1" si="34"/>
        <v/>
      </c>
      <c r="CD13" s="71" t="str">
        <f t="shared" ca="1" si="12"/>
        <v/>
      </c>
      <c r="CE13" s="104" t="str">
        <f ca="1">IF(CD13&lt;&gt;"",RANK(CD13,CD$5:INDIRECT(CE$1,TRUE)),"")</f>
        <v/>
      </c>
      <c r="CF13" s="111" t="str">
        <f ca="1">IF(AND('Raw Data'!Z11&lt;&gt;"",'Raw Data'!Z11&lt;&gt;0),ROUNDDOWN('Raw Data'!Z11,Title!$M$1),"")</f>
        <v/>
      </c>
      <c r="CG13" s="109" t="str">
        <f ca="1">IF(AND('Raw Data'!AA11&lt;&gt;"",'Raw Data'!AA11&lt;&gt;0),'Raw Data'!AA11,"")</f>
        <v/>
      </c>
      <c r="CH13" s="97" t="str">
        <f ca="1">IF(AND(CF13&gt;0,CF13&lt;&gt;""),IF(Title!$K$1=0,ROUNDDOWN((1000*CF$1)/CF13,2),ROUND((1000*CF$1)/CF13,2)),IF(CF13="","",0))</f>
        <v/>
      </c>
      <c r="CI13" s="51" t="str">
        <f ca="1">IF(OR(CF13&lt;&gt;"",CG13&lt;&gt;""),RANK(CJ13,CJ$5:INDIRECT(CI$1,TRUE)),"")</f>
        <v/>
      </c>
      <c r="CJ13" s="71" t="str">
        <f t="shared" ca="1" si="35"/>
        <v/>
      </c>
      <c r="CK13" s="71" t="str">
        <f t="shared" ca="1" si="13"/>
        <v/>
      </c>
      <c r="CL13" s="104" t="str">
        <f ca="1">IF(CK13&lt;&gt;"",RANK(CK13,CK$5:INDIRECT(CL$1,TRUE)),"")</f>
        <v/>
      </c>
      <c r="CM13" s="111" t="str">
        <f ca="1">IF(AND('Raw Data'!AB11&lt;&gt;"",'Raw Data'!AB11&lt;&gt;0),ROUNDDOWN('Raw Data'!AB11,Title!$M$1),"")</f>
        <v/>
      </c>
      <c r="CN13" s="109" t="str">
        <f ca="1">IF(AND('Raw Data'!AC11&lt;&gt;"",'Raw Data'!AC11&lt;&gt;0),'Raw Data'!AC11,"")</f>
        <v/>
      </c>
      <c r="CO13" s="97" t="str">
        <f ca="1">IF(AND(CM13&gt;0,CM13&lt;&gt;""),IF(Title!$K$1=0,ROUNDDOWN((1000*CM$1)/CM13,2),ROUND((1000*CM$1)/CM13,2)),IF(CM13="","",0))</f>
        <v/>
      </c>
      <c r="CP13" s="51" t="str">
        <f ca="1">IF(OR(CM13&lt;&gt;"",CN13&lt;&gt;""),RANK(CQ13,CQ$5:INDIRECT(CP$1,TRUE)),"")</f>
        <v/>
      </c>
      <c r="CQ13" s="71" t="str">
        <f t="shared" ca="1" si="36"/>
        <v/>
      </c>
      <c r="CR13" s="71" t="str">
        <f t="shared" ca="1" si="14"/>
        <v/>
      </c>
      <c r="CS13" s="104" t="str">
        <f ca="1">IF(CR13&lt;&gt;"",RANK(CR13,CR$5:INDIRECT(CS$1,TRUE)),"")</f>
        <v/>
      </c>
      <c r="CT13" s="111" t="str">
        <f ca="1">IF(AND('Raw Data'!AD11&lt;&gt;"",'Raw Data'!AD11&lt;&gt;0),ROUNDDOWN('Raw Data'!AD11,Title!$M$1),"")</f>
        <v/>
      </c>
      <c r="CU13" s="109" t="str">
        <f ca="1">IF(AND('Raw Data'!AE11&lt;&gt;"",'Raw Data'!AE11&lt;&gt;0),'Raw Data'!AE11,"")</f>
        <v/>
      </c>
      <c r="CV13" s="97" t="str">
        <f ca="1">IF(AND(CT13&gt;0,CT13&lt;&gt;""),IF(Title!$K$1=0,ROUNDDOWN((1000*CT$1)/CT13,2),ROUND((1000*CT$1)/CT13,2)),IF(CT13="","",0))</f>
        <v/>
      </c>
      <c r="CW13" s="51" t="str">
        <f ca="1">IF(OR(CT13&lt;&gt;"",CU13&lt;&gt;""),RANK(CX13,CX$5:INDIRECT(CW$1,TRUE)),"")</f>
        <v/>
      </c>
      <c r="CX13" s="71" t="str">
        <f t="shared" ca="1" si="37"/>
        <v/>
      </c>
      <c r="CY13" s="71" t="str">
        <f t="shared" ca="1" si="15"/>
        <v/>
      </c>
      <c r="CZ13" s="104" t="str">
        <f ca="1">IF(CY13&lt;&gt;"",RANK(CY13,CY$5:INDIRECT(CZ$1,TRUE)),"")</f>
        <v/>
      </c>
      <c r="DA13" s="111" t="str">
        <f ca="1">IF(AND('Raw Data'!AF11&lt;&gt;"",'Raw Data'!AF11&lt;&gt;0),ROUNDDOWN('Raw Data'!AF11,Title!$M$1),"")</f>
        <v/>
      </c>
      <c r="DB13" s="109" t="str">
        <f ca="1">IF(AND('Raw Data'!AG11&lt;&gt;"",'Raw Data'!AG11&lt;&gt;0),'Raw Data'!AG11,"")</f>
        <v/>
      </c>
      <c r="DC13" s="97" t="str">
        <f ca="1">IF(AND(DA13&gt;0,DA13&lt;&gt;""),IF(Title!$K$1=0,ROUNDDOWN((1000*DA$1)/DA13,2),ROUND((1000*DA$1)/DA13,2)),IF(DA13="","",0))</f>
        <v/>
      </c>
      <c r="DD13" s="51" t="str">
        <f ca="1">IF(OR(DA13&lt;&gt;"",DB13&lt;&gt;""),RANK(DE13,DE$5:INDIRECT(DD$1,TRUE)),"")</f>
        <v/>
      </c>
      <c r="DE13" s="71" t="str">
        <f t="shared" ca="1" si="38"/>
        <v/>
      </c>
      <c r="DF13" s="71" t="str">
        <f t="shared" ca="1" si="16"/>
        <v/>
      </c>
      <c r="DG13" s="104" t="str">
        <f ca="1">IF(DF13&lt;&gt;"",RANK(DF13,DF$5:INDIRECT(DG$1,TRUE)),"")</f>
        <v/>
      </c>
      <c r="DH13" s="111" t="str">
        <f ca="1">IF(AND('Raw Data'!AH11&lt;&gt;"",'Raw Data'!AH11&lt;&gt;0),ROUNDDOWN('Raw Data'!AH11,Title!$M$1),"")</f>
        <v/>
      </c>
      <c r="DI13" s="109" t="str">
        <f ca="1">IF(AND('Raw Data'!AI11&lt;&gt;"",'Raw Data'!AI11&lt;&gt;0),'Raw Data'!AI11,"")</f>
        <v/>
      </c>
      <c r="DJ13" s="97" t="str">
        <f ca="1">IF(AND(DH13&gt;0,DH13&lt;&gt;""),IF(Title!$K$1=0,ROUNDDOWN((1000*DH$1)/DH13,2),ROUND((1000*DH$1)/DH13,2)),IF(DH13="","",0))</f>
        <v/>
      </c>
      <c r="DK13" s="51" t="str">
        <f ca="1">IF(OR(DH13&lt;&gt;"",DI13&lt;&gt;""),RANK(DL13,DL$5:INDIRECT(DK$1,TRUE)),"")</f>
        <v/>
      </c>
      <c r="DL13" s="71" t="str">
        <f t="shared" ca="1" si="39"/>
        <v/>
      </c>
      <c r="DM13" s="71" t="str">
        <f t="shared" ca="1" si="17"/>
        <v/>
      </c>
      <c r="DN13" s="104" t="str">
        <f ca="1">IF(DM13&lt;&gt;"",RANK(DM13,DM$5:INDIRECT(DN$1,TRUE)),"")</f>
        <v/>
      </c>
      <c r="DO13" s="111" t="str">
        <f ca="1">IF(AND('Raw Data'!AJ11&lt;&gt;"",'Raw Data'!AJ11&lt;&gt;0),ROUNDDOWN('Raw Data'!AJ11,Title!$M$1),"")</f>
        <v/>
      </c>
      <c r="DP13" s="109" t="str">
        <f ca="1">IF(AND('Raw Data'!AK11&lt;&gt;"",'Raw Data'!AK11&lt;&gt;0),'Raw Data'!AK11,"")</f>
        <v/>
      </c>
      <c r="DQ13" s="97" t="str">
        <f ca="1">IF(AND(DO13&gt;0,DO13&lt;&gt;""),IF(Title!$K$1=0,ROUNDDOWN((1000*DO$1)/DO13,2),ROUND((1000*DO$1)/DO13,2)),IF(DO13="","",0))</f>
        <v/>
      </c>
      <c r="DR13" s="51" t="str">
        <f ca="1">IF(OR(DO13&lt;&gt;"",DP13&lt;&gt;""),RANK(DS13,DS$5:INDIRECT(DR$1,TRUE)),"")</f>
        <v/>
      </c>
      <c r="DS13" s="71" t="str">
        <f t="shared" ca="1" si="40"/>
        <v/>
      </c>
      <c r="DT13" s="71" t="str">
        <f t="shared" ca="1" si="18"/>
        <v/>
      </c>
      <c r="DU13" s="104" t="str">
        <f ca="1">IF(DT13&lt;&gt;"",RANK(DT13,DT$5:INDIRECT(DU$1,TRUE)),"")</f>
        <v/>
      </c>
      <c r="DV13" s="111" t="str">
        <f ca="1">IF(AND('Raw Data'!AL11&lt;&gt;"",'Raw Data'!AL11&lt;&gt;0),ROUNDDOWN('Raw Data'!AL11,Title!$M$1),"")</f>
        <v/>
      </c>
      <c r="DW13" s="109" t="str">
        <f ca="1">IF(AND('Raw Data'!AM11&lt;&gt;"",'Raw Data'!AM11&lt;&gt;0),'Raw Data'!AM11,"")</f>
        <v/>
      </c>
      <c r="DX13" s="97" t="str">
        <f ca="1">IF(AND(DV13&gt;0,DV13&lt;&gt;""),IF(Title!$K$1=0,ROUNDDOWN((1000*DV$1)/DV13,2),ROUND((1000*DV$1)/DV13,2)),IF(DV13="","",0))</f>
        <v/>
      </c>
      <c r="DY13" s="51" t="str">
        <f ca="1">IF(OR(DV13&lt;&gt;"",DW13&lt;&gt;""),RANK(DZ13,DZ$5:INDIRECT(DY$1,TRUE)),"")</f>
        <v/>
      </c>
      <c r="DZ13" s="71" t="str">
        <f t="shared" ca="1" si="41"/>
        <v/>
      </c>
      <c r="EA13" s="71" t="str">
        <f t="shared" ca="1" si="19"/>
        <v/>
      </c>
      <c r="EB13" s="104" t="str">
        <f ca="1">IF(EA13&lt;&gt;"",RANK(EA13,EA$5:INDIRECT(EB$1,TRUE)),"")</f>
        <v/>
      </c>
      <c r="EC13" s="111" t="str">
        <f ca="1">IF(AND('Raw Data'!AN11&lt;&gt;"",'Raw Data'!AN11&lt;&gt;0),ROUNDDOWN('Raw Data'!AN11,Title!$M$1),"")</f>
        <v/>
      </c>
      <c r="ED13" s="109" t="str">
        <f ca="1">IF(AND('Raw Data'!AO11&lt;&gt;"",'Raw Data'!AO11&lt;&gt;0),'Raw Data'!AO11,"")</f>
        <v/>
      </c>
      <c r="EE13" s="97" t="str">
        <f ca="1">IF(AND(EC13&gt;0,EC13&lt;&gt;""),IF(Title!$K$1=0,ROUNDDOWN((1000*EC$1)/EC13,2),ROUND((1000*EC$1)/EC13,2)),IF(EC13="","",0))</f>
        <v/>
      </c>
      <c r="EF13" s="51" t="str">
        <f ca="1">IF(OR(EC13&lt;&gt;"",ED13&lt;&gt;""),RANK(EG13,EG$5:INDIRECT(EF$1,TRUE)),"")</f>
        <v/>
      </c>
      <c r="EG13" s="71" t="str">
        <f t="shared" ca="1" si="42"/>
        <v/>
      </c>
      <c r="EH13" s="71" t="str">
        <f t="shared" ca="1" si="20"/>
        <v/>
      </c>
      <c r="EI13" s="104" t="str">
        <f ca="1">IF(EH13&lt;&gt;"",RANK(EH13,EH$5:INDIRECT(EI$1,TRUE)),"")</f>
        <v/>
      </c>
      <c r="EJ13" s="111" t="str">
        <f ca="1">IF(AND('Raw Data'!AP11&lt;&gt;"",'Raw Data'!AP11&lt;&gt;0),ROUNDDOWN('Raw Data'!AP11,Title!$M$1),"")</f>
        <v/>
      </c>
      <c r="EK13" s="106" t="str">
        <f ca="1">IF(AND('Raw Data'!AQ11&lt;&gt;"",'Raw Data'!AQ11&lt;&gt;0),'Raw Data'!AQ11,"")</f>
        <v/>
      </c>
      <c r="EL13" s="97" t="str">
        <f ca="1">IF(AND(EJ13&gt;0,EJ13&lt;&gt;""),IF(Title!$K$1=0,ROUNDDOWN((1000*EJ$1)/EJ13,2),ROUND((1000*EJ$1)/EJ13,2)),IF(EJ13="","",0))</f>
        <v/>
      </c>
      <c r="EM13" s="51" t="str">
        <f ca="1">IF(OR(EJ13&lt;&gt;"",EK13&lt;&gt;""),RANK(EN13,EN$5:INDIRECT(EM$1,TRUE)),"")</f>
        <v/>
      </c>
      <c r="EN13" s="71" t="str">
        <f t="shared" ca="1" si="43"/>
        <v/>
      </c>
      <c r="EO13" s="71" t="str">
        <f t="shared" ca="1" si="21"/>
        <v/>
      </c>
      <c r="EP13" s="104" t="str">
        <f ca="1">IF(EO13&lt;&gt;"",RANK(EO13,EO$5:INDIRECT(EP$1,TRUE)),"")</f>
        <v/>
      </c>
      <c r="EQ13" s="51" t="str">
        <f t="shared" ca="1" si="44"/>
        <v>$ER$13:$FC$13</v>
      </c>
      <c r="ER13" s="71">
        <f t="shared" si="45"/>
        <v>0</v>
      </c>
      <c r="ES13" s="71">
        <f t="shared" ca="1" si="46"/>
        <v>0</v>
      </c>
      <c r="ET13" s="71">
        <f t="shared" ca="1" si="47"/>
        <v>0</v>
      </c>
      <c r="EU13" s="71">
        <f t="shared" ca="1" si="48"/>
        <v>0</v>
      </c>
      <c r="EV13" s="71">
        <f t="shared" ca="1" si="49"/>
        <v>0</v>
      </c>
      <c r="EW13" s="71">
        <f t="shared" ca="1" si="50"/>
        <v>0</v>
      </c>
      <c r="EX13" s="71">
        <f t="shared" ca="1" si="51"/>
        <v>0</v>
      </c>
      <c r="EY13" s="71">
        <f t="shared" ca="1" si="52"/>
        <v>0</v>
      </c>
      <c r="EZ13" s="71">
        <f t="shared" ca="1" si="53"/>
        <v>0</v>
      </c>
      <c r="FA13" s="71">
        <f t="shared" ca="1" si="54"/>
        <v>0</v>
      </c>
      <c r="FB13" s="71">
        <f t="shared" ca="1" si="55"/>
        <v>0</v>
      </c>
      <c r="FC13" s="71">
        <f t="shared" ca="1" si="56"/>
        <v>0</v>
      </c>
      <c r="FD13" s="71">
        <f t="shared" ca="1" si="57"/>
        <v>0</v>
      </c>
      <c r="FE13" s="71">
        <f t="shared" ca="1" si="58"/>
        <v>0</v>
      </c>
      <c r="FF13" s="71">
        <f t="shared" ca="1" si="59"/>
        <v>0</v>
      </c>
      <c r="FG13" s="71">
        <f t="shared" ca="1" si="60"/>
        <v>0</v>
      </c>
      <c r="FH13" s="71">
        <f t="shared" ca="1" si="61"/>
        <v>0</v>
      </c>
      <c r="FI13" s="71">
        <f t="shared" ca="1" si="62"/>
        <v>0</v>
      </c>
      <c r="FJ13" s="71">
        <f t="shared" ca="1" si="63"/>
        <v>0</v>
      </c>
      <c r="FK13" s="71">
        <f t="shared" ca="1" si="64"/>
        <v>0</v>
      </c>
      <c r="FL13" s="51" t="str">
        <f t="shared" si="65"/>
        <v>$FM$13:$FX$13</v>
      </c>
      <c r="FM13" s="72">
        <f t="shared" si="66"/>
        <v>0</v>
      </c>
      <c r="FN13" s="51">
        <f t="shared" si="67"/>
        <v>0</v>
      </c>
      <c r="FO13" s="51">
        <f t="shared" si="68"/>
        <v>0</v>
      </c>
      <c r="FP13" s="51">
        <f t="shared" si="69"/>
        <v>0</v>
      </c>
      <c r="FQ13" s="51">
        <f t="shared" si="70"/>
        <v>0</v>
      </c>
      <c r="FR13" s="51">
        <f t="shared" si="71"/>
        <v>0</v>
      </c>
      <c r="FS13" s="51">
        <f t="shared" si="72"/>
        <v>0</v>
      </c>
      <c r="FT13" s="51">
        <f t="shared" si="73"/>
        <v>0</v>
      </c>
      <c r="FU13" s="51">
        <f t="shared" si="74"/>
        <v>0</v>
      </c>
      <c r="FV13" s="51">
        <f t="shared" si="75"/>
        <v>0</v>
      </c>
      <c r="FW13" s="51">
        <f t="shared" si="76"/>
        <v>0</v>
      </c>
      <c r="FX13" s="51">
        <f t="shared" si="77"/>
        <v>0</v>
      </c>
      <c r="FY13" s="51">
        <f t="shared" si="78"/>
        <v>0</v>
      </c>
      <c r="FZ13" s="51">
        <f t="shared" si="79"/>
        <v>0</v>
      </c>
      <c r="GA13" s="51">
        <f t="shared" si="80"/>
        <v>0</v>
      </c>
      <c r="GB13" s="51">
        <f t="shared" si="81"/>
        <v>0</v>
      </c>
      <c r="GC13" s="51">
        <f t="shared" si="82"/>
        <v>0</v>
      </c>
      <c r="GD13" s="51">
        <f t="shared" si="83"/>
        <v>0</v>
      </c>
      <c r="GE13" s="51">
        <f t="shared" si="84"/>
        <v>0</v>
      </c>
      <c r="GF13" s="51">
        <f t="shared" si="85"/>
        <v>0</v>
      </c>
      <c r="GG13" s="51" t="str">
        <f t="shared" si="86"/>
        <v>GS13</v>
      </c>
      <c r="GH13" s="71">
        <f ca="1">GetDiscardScore($ER13:ER13,GH$1)</f>
        <v>0</v>
      </c>
      <c r="GI13" s="71">
        <f ca="1">GetDiscardScore($ER13:ES13,GI$1)</f>
        <v>0</v>
      </c>
      <c r="GJ13" s="71">
        <f ca="1">GetDiscardScore($ER13:ET13,GJ$1)</f>
        <v>0</v>
      </c>
      <c r="GK13" s="71">
        <f ca="1">GetDiscardScore($ER13:EU13,GK$1)</f>
        <v>0</v>
      </c>
      <c r="GL13" s="71">
        <f ca="1">GetDiscardScore($ER13:EV13,GL$1)</f>
        <v>0</v>
      </c>
      <c r="GM13" s="71">
        <f ca="1">GetDiscardScore($ER13:EW13,GM$1)</f>
        <v>0</v>
      </c>
      <c r="GN13" s="71">
        <f ca="1">GetDiscardScore($ER13:EX13,GN$1)</f>
        <v>0</v>
      </c>
      <c r="GO13" s="71">
        <f ca="1">GetDiscardScore($ER13:EY13,GO$1)</f>
        <v>0</v>
      </c>
      <c r="GP13" s="71">
        <f ca="1">GetDiscardScore($ER13:EZ13,GP$1)</f>
        <v>0</v>
      </c>
      <c r="GQ13" s="71">
        <f ca="1">GetDiscardScore($ER13:FA13,GQ$1)</f>
        <v>0</v>
      </c>
      <c r="GR13" s="71">
        <f ca="1">GetDiscardScore($ER13:FB13,GR$1)</f>
        <v>0</v>
      </c>
      <c r="GS13" s="71">
        <f ca="1">GetDiscardScore($ER13:FC13,GS$1)</f>
        <v>0</v>
      </c>
      <c r="GT13" s="71">
        <f ca="1">GetDiscardScore($ER13:FD13,GT$1)</f>
        <v>0</v>
      </c>
      <c r="GU13" s="71">
        <f ca="1">GetDiscardScore($ER13:FE13,GU$1)</f>
        <v>0</v>
      </c>
      <c r="GV13" s="71">
        <f ca="1">GetDiscardScore($ER13:FF13,GV$1)</f>
        <v>0</v>
      </c>
      <c r="GW13" s="71">
        <f ca="1">GetDiscardScore($ER13:FG13,GW$1)</f>
        <v>0</v>
      </c>
      <c r="GX13" s="71">
        <f ca="1">GetDiscardScore($ER13:FH13,GX$1)</f>
        <v>0</v>
      </c>
      <c r="GY13" s="71">
        <f ca="1">GetDiscardScore($ER13:FI13,GY$1)</f>
        <v>0</v>
      </c>
      <c r="GZ13" s="71">
        <f ca="1">GetDiscardScore($ER13:FJ13,GZ$1)</f>
        <v>0</v>
      </c>
      <c r="HA13" s="71">
        <f ca="1">GetDiscardScore($ER13:FK13,HA$1)</f>
        <v>0</v>
      </c>
      <c r="HB13" s="73" t="str">
        <f t="shared" ca="1" si="87"/>
        <v/>
      </c>
      <c r="HC13" s="72" t="str">
        <f ca="1">IF(HB13&lt;&gt;"",RANK(HB13,HB$5:INDIRECT(HC$1,TRUE),0),"")</f>
        <v/>
      </c>
      <c r="HD13" s="70" t="str">
        <f t="shared" ca="1" si="88"/>
        <v/>
      </c>
    </row>
    <row r="14" spans="1:212" s="74" customFormat="1" ht="11.25">
      <c r="A14" s="39">
        <v>10</v>
      </c>
      <c r="B14" s="39" t="str">
        <f ca="1">IF('Raw Data'!B12&lt;&gt;"",'Raw Data'!B12,"")</f>
        <v/>
      </c>
      <c r="C14" s="74" t="str">
        <f ca="1">IF('Raw Data'!C12&lt;&gt;"",'Raw Data'!C12,"")</f>
        <v/>
      </c>
      <c r="D14" s="40" t="str">
        <f t="shared" ca="1" si="22"/>
        <v/>
      </c>
      <c r="E14" s="75" t="str">
        <f t="shared" ca="1" si="23"/>
        <v/>
      </c>
      <c r="F14" s="100" t="str">
        <f t="shared" ca="1" si="0"/>
        <v/>
      </c>
      <c r="G14" s="114" t="str">
        <f ca="1">IF(AND('Raw Data'!D12&lt;&gt;"",'Raw Data'!D12&lt;&gt;0),ROUNDDOWN('Raw Data'!D12,Title!$M$1),"")</f>
        <v/>
      </c>
      <c r="H14" s="110" t="str">
        <f ca="1">IF(AND('Raw Data'!E12&lt;&gt;"",'Raw Data'!E12&lt;&gt;0),'Raw Data'!E12,"")</f>
        <v/>
      </c>
      <c r="I14" s="98" t="str">
        <f ca="1">IF(AND(G14&lt;&gt;"",G14&gt;0),IF(Title!$K$1=0,ROUNDDOWN((1000*G$1)/G14,2),ROUND((1000*G$1)/G14,2)),IF(G14="","",0))</f>
        <v/>
      </c>
      <c r="J14" s="74" t="str">
        <f ca="1">IF(K14&lt;&gt;0,RANK(K14,K$5:INDIRECT(J$1,TRUE)),"")</f>
        <v/>
      </c>
      <c r="K14" s="77">
        <f t="shared" ca="1" si="1"/>
        <v>0</v>
      </c>
      <c r="L14" s="77" t="str">
        <f t="shared" ca="1" si="2"/>
        <v/>
      </c>
      <c r="M14" s="105" t="str">
        <f ca="1">IF(L14&lt;&gt;"",RANK(L14,L$5:INDIRECT(M$1,TRUE)),"")</f>
        <v/>
      </c>
      <c r="N14" s="114" t="str">
        <f ca="1">IF(AND('Raw Data'!F12&lt;&gt;"",'Raw Data'!F12&lt;&gt;0),ROUNDDOWN('Raw Data'!F12,Title!$M$1),"")</f>
        <v/>
      </c>
      <c r="O14" s="110" t="str">
        <f ca="1">IF(AND('Raw Data'!G12&lt;&gt;"",'Raw Data'!G12&lt;&gt;0),'Raw Data'!G12,"")</f>
        <v/>
      </c>
      <c r="P14" s="98" t="str">
        <f ca="1">IF(AND(N14&gt;0,N14&lt;&gt;""),IF(Title!$K$1=0,ROUNDDOWN((1000*N$1)/N14,2),ROUND((1000*N$1)/N14,2)),IF(N14="","",0))</f>
        <v/>
      </c>
      <c r="Q14" s="74" t="str">
        <f ca="1">IF(OR(N14&lt;&gt;"",O14&lt;&gt;""),RANK(R14,R$5:INDIRECT(Q$1,TRUE)),"")</f>
        <v/>
      </c>
      <c r="R14" s="77" t="str">
        <f t="shared" ca="1" si="24"/>
        <v/>
      </c>
      <c r="S14" s="77" t="str">
        <f t="shared" ca="1" si="3"/>
        <v/>
      </c>
      <c r="T14" s="105" t="str">
        <f ca="1">IF(S14&lt;&gt;"",RANK(S14,S$5:INDIRECT(T$1,TRUE)),"")</f>
        <v/>
      </c>
      <c r="U14" s="114" t="str">
        <f ca="1">IF(AND('Raw Data'!H12&lt;&gt;"",'Raw Data'!H12&lt;&gt;0),ROUNDDOWN('Raw Data'!H12,Title!$M$1),"")</f>
        <v/>
      </c>
      <c r="V14" s="110" t="str">
        <f ca="1">IF(AND('Raw Data'!I12&lt;&gt;"",'Raw Data'!I12&lt;&gt;0),'Raw Data'!I12,"")</f>
        <v/>
      </c>
      <c r="W14" s="98" t="str">
        <f ca="1">IF(AND(U14&gt;0,U14&lt;&gt;""),IF(Title!$K$1=0,ROUNDDOWN((1000*U$1)/U14,2),ROUND((1000*U$1)/U14,2)),IF(U14="","",0))</f>
        <v/>
      </c>
      <c r="X14" s="74" t="str">
        <f ca="1">IF(OR(U14&lt;&gt;"",V14&lt;&gt;""),RANK(Y14,Y$5:INDIRECT(X$1,TRUE)),"")</f>
        <v/>
      </c>
      <c r="Y14" s="77" t="str">
        <f t="shared" ca="1" si="25"/>
        <v/>
      </c>
      <c r="Z14" s="77" t="str">
        <f t="shared" ca="1" si="4"/>
        <v/>
      </c>
      <c r="AA14" s="105" t="str">
        <f ca="1">IF(Z14&lt;&gt;"",RANK(Z14,Z$5:INDIRECT(AA$1,TRUE)),"")</f>
        <v/>
      </c>
      <c r="AB14" s="114" t="str">
        <f ca="1">IF(AND('Raw Data'!J12&lt;&gt;"",'Raw Data'!J12&lt;&gt;0),ROUNDDOWN('Raw Data'!J12,Title!$M$1),"")</f>
        <v/>
      </c>
      <c r="AC14" s="110" t="str">
        <f ca="1">IF(AND('Raw Data'!K12&lt;&gt;"",'Raw Data'!K12&lt;&gt;0),'Raw Data'!K12,"")</f>
        <v/>
      </c>
      <c r="AD14" s="98" t="str">
        <f ca="1">IF(AND(AB14&gt;0,AB14&lt;&gt;""),IF(Title!$K$1=0,ROUNDDOWN((1000*AB$1)/AB14,2),ROUND((1000*AB$1)/AB14,2)),IF(AB14="","",0))</f>
        <v/>
      </c>
      <c r="AE14" s="74" t="str">
        <f ca="1">IF(OR(AB14&lt;&gt;"",AC14&lt;&gt;""),RANK(AF14,AF$5:INDIRECT(AE$1,TRUE)),"")</f>
        <v/>
      </c>
      <c r="AF14" s="77" t="str">
        <f t="shared" ca="1" si="26"/>
        <v/>
      </c>
      <c r="AG14" s="77" t="str">
        <f t="shared" ca="1" si="5"/>
        <v/>
      </c>
      <c r="AH14" s="105" t="str">
        <f ca="1">IF(AG14&lt;&gt;"",RANK(AG14,AG$5:INDIRECT(AH$1,TRUE)),"")</f>
        <v/>
      </c>
      <c r="AI14" s="114" t="str">
        <f ca="1">IF(AND('Raw Data'!L12&lt;&gt;"",'Raw Data'!L12&lt;&gt;0),ROUNDDOWN('Raw Data'!L12,Title!$M$1),"")</f>
        <v/>
      </c>
      <c r="AJ14" s="110" t="str">
        <f ca="1">IF(AND('Raw Data'!M12&lt;&gt;"",'Raw Data'!M12&lt;&gt;0),'Raw Data'!M12,"")</f>
        <v/>
      </c>
      <c r="AK14" s="98" t="str">
        <f ca="1">IF(AND(AI14&gt;0,AI14&lt;&gt;""),IF(Title!$K$1=0,ROUNDDOWN((1000*AI$1)/AI14,2),ROUND((1000*AI$1)/AI14,2)),IF(AI14="","",0))</f>
        <v/>
      </c>
      <c r="AL14" s="74" t="str">
        <f ca="1">IF(OR(AI14&lt;&gt;"",AJ14&lt;&gt;""),RANK(AM14,AM$5:INDIRECT(AL$1,TRUE)),"")</f>
        <v/>
      </c>
      <c r="AM14" s="77" t="str">
        <f t="shared" ca="1" si="27"/>
        <v/>
      </c>
      <c r="AN14" s="77" t="str">
        <f t="shared" ca="1" si="6"/>
        <v/>
      </c>
      <c r="AO14" s="105" t="str">
        <f ca="1">IF(AN14&lt;&gt;"",RANK(AN14,AN$5:INDIRECT(AO$1,TRUE)),"")</f>
        <v/>
      </c>
      <c r="AP14" s="114" t="str">
        <f ca="1">IF(AND('Raw Data'!N12&lt;&gt;"",'Raw Data'!N12&lt;&gt;0),ROUNDDOWN('Raw Data'!N12,Title!$M$1),"")</f>
        <v/>
      </c>
      <c r="AQ14" s="110" t="str">
        <f ca="1">IF(AND('Raw Data'!O12&lt;&gt;"",'Raw Data'!O12&lt;&gt;0),'Raw Data'!O12,"")</f>
        <v/>
      </c>
      <c r="AR14" s="98" t="str">
        <f ca="1">IF(AND(AP14&gt;0,AP14&lt;&gt;""),IF(Title!$K$1=0,ROUNDDOWN((1000*AP$1)/AP14,2),ROUND((1000*AP$1)/AP14,2)),IF(AP14="","",0))</f>
        <v/>
      </c>
      <c r="AS14" s="74" t="str">
        <f ca="1">IF(OR(AP14&lt;&gt;"",AQ14&lt;&gt;""),RANK(AT14,AT$5:INDIRECT(AS$1,TRUE)),"")</f>
        <v/>
      </c>
      <c r="AT14" s="77" t="str">
        <f t="shared" ca="1" si="28"/>
        <v/>
      </c>
      <c r="AU14" s="77" t="str">
        <f t="shared" ca="1" si="7"/>
        <v/>
      </c>
      <c r="AV14" s="105" t="str">
        <f ca="1">IF(AU14&lt;&gt;"",RANK(AU14,AU$5:INDIRECT(AV$1,TRUE)),"")</f>
        <v/>
      </c>
      <c r="AW14" s="114" t="str">
        <f ca="1">IF(AND('Raw Data'!P12&lt;&gt;"",'Raw Data'!P12&lt;&gt;0),ROUNDDOWN('Raw Data'!P12,Title!$M$1),"")</f>
        <v/>
      </c>
      <c r="AX14" s="110" t="str">
        <f ca="1">IF(AND('Raw Data'!Q12&lt;&gt;"",'Raw Data'!Q12&lt;&gt;0),'Raw Data'!Q12,"")</f>
        <v/>
      </c>
      <c r="AY14" s="98" t="str">
        <f ca="1">IF(AND(AW14&gt;0,AW14&lt;&gt;""),IF(Title!$K$1=0,ROUNDDOWN((1000*AW$1)/AW14,2),ROUND((1000*AW$1)/AW14,2)),IF(AW14="","",0))</f>
        <v/>
      </c>
      <c r="AZ14" s="74" t="str">
        <f ca="1">IF(OR(AW14&lt;&gt;"",AX14&lt;&gt;""),RANK(BA14,BA$5:INDIRECT(AZ$1,TRUE)),"")</f>
        <v/>
      </c>
      <c r="BA14" s="77" t="str">
        <f t="shared" ca="1" si="29"/>
        <v/>
      </c>
      <c r="BB14" s="77" t="str">
        <f t="shared" ca="1" si="8"/>
        <v/>
      </c>
      <c r="BC14" s="105" t="str">
        <f ca="1">IF(BB14&lt;&gt;"",RANK(BB14,BB$5:INDIRECT(BC$1,TRUE)),"")</f>
        <v/>
      </c>
      <c r="BD14" s="114" t="str">
        <f ca="1">IF(AND('Raw Data'!R12&lt;&gt;"",'Raw Data'!R12&lt;&gt;0),ROUNDDOWN('Raw Data'!R12,Title!$M$1),"")</f>
        <v/>
      </c>
      <c r="BE14" s="110" t="str">
        <f ca="1">IF(AND('Raw Data'!S12&lt;&gt;"",'Raw Data'!S12&lt;&gt;0),'Raw Data'!S12,"")</f>
        <v/>
      </c>
      <c r="BF14" s="98" t="str">
        <f ca="1">IF(AND(BD14&gt;0,BD14&lt;&gt;""),IF(Title!$K$1=0,ROUNDDOWN((1000*BD$1)/BD14,2),ROUND((1000*BD$1)/BD14,2)),IF(BD14="","",0))</f>
        <v/>
      </c>
      <c r="BG14" s="74" t="str">
        <f ca="1">IF(OR(BD14&lt;&gt;"",BE14&lt;&gt;""),RANK(BH14,BH$5:INDIRECT(BG$1,TRUE)),"")</f>
        <v/>
      </c>
      <c r="BH14" s="77" t="str">
        <f t="shared" ca="1" si="30"/>
        <v/>
      </c>
      <c r="BI14" s="77" t="str">
        <f t="shared" ca="1" si="9"/>
        <v/>
      </c>
      <c r="BJ14" s="105" t="str">
        <f ca="1">IF(BI14&lt;&gt;"",RANK(BI14,BI$5:INDIRECT(BJ$1,TRUE)),"")</f>
        <v/>
      </c>
      <c r="BK14" s="114" t="str">
        <f ca="1">IF(AND('Raw Data'!T12&lt;&gt;"",'Raw Data'!T12&lt;&gt;0),ROUNDDOWN('Raw Data'!T12,Title!$M$1),"")</f>
        <v/>
      </c>
      <c r="BL14" s="110" t="str">
        <f ca="1">IF(AND('Raw Data'!U12&lt;&gt;"",'Raw Data'!U12&lt;&gt;0),'Raw Data'!U12,"")</f>
        <v/>
      </c>
      <c r="BM14" s="98" t="str">
        <f t="shared" ca="1" si="31"/>
        <v/>
      </c>
      <c r="BN14" s="74" t="str">
        <f ca="1">IF(OR(BK14&lt;&gt;"",BL14&lt;&gt;""),RANK(BO14,BO$5:INDIRECT(BN$1,TRUE)),"")</f>
        <v/>
      </c>
      <c r="BO14" s="77" t="str">
        <f t="shared" ca="1" si="32"/>
        <v/>
      </c>
      <c r="BP14" s="77" t="str">
        <f t="shared" ca="1" si="10"/>
        <v/>
      </c>
      <c r="BQ14" s="105" t="str">
        <f ca="1">IF(BP14&lt;&gt;"",RANK(BP14,BP$5:INDIRECT(BQ$1,TRUE)),"")</f>
        <v/>
      </c>
      <c r="BR14" s="114" t="str">
        <f ca="1">IF(AND('Raw Data'!V12&lt;&gt;"",'Raw Data'!V12&lt;&gt;0),ROUNDDOWN('Raw Data'!V12,Title!$M$1),"")</f>
        <v/>
      </c>
      <c r="BS14" s="110" t="str">
        <f ca="1">IF(AND('Raw Data'!W12&lt;&gt;"",'Raw Data'!W12&lt;&gt;0),'Raw Data'!W12,"")</f>
        <v/>
      </c>
      <c r="BT14" s="98" t="str">
        <f ca="1">IF(AND(BR14&gt;0,BR14&lt;&gt;""),IF(Title!$K$1=0,ROUNDDOWN((1000*BR$1)/BR14,2),ROUND((1000*BR$1)/BR14,2)),IF(BR14="","",0))</f>
        <v/>
      </c>
      <c r="BU14" s="74" t="str">
        <f ca="1">IF(OR(BR14&lt;&gt;"",BS14&lt;&gt;""),RANK(BV14,BV$5:INDIRECT(BU$1,TRUE)),"")</f>
        <v/>
      </c>
      <c r="BV14" s="77" t="str">
        <f t="shared" ca="1" si="33"/>
        <v/>
      </c>
      <c r="BW14" s="77" t="str">
        <f t="shared" ca="1" si="11"/>
        <v/>
      </c>
      <c r="BX14" s="105" t="str">
        <f ca="1">IF(BW14&lt;&gt;"",RANK(BW14,BW$5:INDIRECT(BX$1,TRUE)),"")</f>
        <v/>
      </c>
      <c r="BY14" s="114" t="str">
        <f ca="1">IF(AND('Raw Data'!X12&lt;&gt;"",'Raw Data'!X12&lt;&gt;0),ROUNDDOWN('Raw Data'!X12,Title!$M$1),"")</f>
        <v/>
      </c>
      <c r="BZ14" s="110" t="str">
        <f ca="1">IF(AND('Raw Data'!Y12&lt;&gt;"",'Raw Data'!Y12&lt;&gt;0),'Raw Data'!Y12,"")</f>
        <v/>
      </c>
      <c r="CA14" s="98" t="str">
        <f ca="1">IF(AND(BY14&gt;0,BY14&lt;&gt;""),IF(Title!$K$1=0,ROUNDDOWN((1000*BY$1)/BY14,2),ROUND((1000*BY$1)/BY14,2)),IF(BY14="","",0))</f>
        <v/>
      </c>
      <c r="CB14" s="74" t="str">
        <f ca="1">IF(OR(BY14&lt;&gt;"",BZ14&lt;&gt;""),RANK(CC14,CC$5:INDIRECT(CB$1,TRUE)),"")</f>
        <v/>
      </c>
      <c r="CC14" s="77" t="str">
        <f t="shared" ca="1" si="34"/>
        <v/>
      </c>
      <c r="CD14" s="77" t="str">
        <f t="shared" ca="1" si="12"/>
        <v/>
      </c>
      <c r="CE14" s="105" t="str">
        <f ca="1">IF(CD14&lt;&gt;"",RANK(CD14,CD$5:INDIRECT(CE$1,TRUE)),"")</f>
        <v/>
      </c>
      <c r="CF14" s="114" t="str">
        <f ca="1">IF(AND('Raw Data'!Z12&lt;&gt;"",'Raw Data'!Z12&lt;&gt;0),ROUNDDOWN('Raw Data'!Z12,Title!$M$1),"")</f>
        <v/>
      </c>
      <c r="CG14" s="110" t="str">
        <f ca="1">IF(AND('Raw Data'!AA12&lt;&gt;"",'Raw Data'!AA12&lt;&gt;0),'Raw Data'!AA12,"")</f>
        <v/>
      </c>
      <c r="CH14" s="98" t="str">
        <f ca="1">IF(AND(CF14&gt;0,CF14&lt;&gt;""),IF(Title!$K$1=0,ROUNDDOWN((1000*CF$1)/CF14,2),ROUND((1000*CF$1)/CF14,2)),IF(CF14="","",0))</f>
        <v/>
      </c>
      <c r="CI14" s="74" t="str">
        <f ca="1">IF(OR(CF14&lt;&gt;"",CG14&lt;&gt;""),RANK(CJ14,CJ$5:INDIRECT(CI$1,TRUE)),"")</f>
        <v/>
      </c>
      <c r="CJ14" s="77" t="str">
        <f t="shared" ca="1" si="35"/>
        <v/>
      </c>
      <c r="CK14" s="77" t="str">
        <f t="shared" ca="1" si="13"/>
        <v/>
      </c>
      <c r="CL14" s="105" t="str">
        <f ca="1">IF(CK14&lt;&gt;"",RANK(CK14,CK$5:INDIRECT(CL$1,TRUE)),"")</f>
        <v/>
      </c>
      <c r="CM14" s="114" t="str">
        <f ca="1">IF(AND('Raw Data'!AB12&lt;&gt;"",'Raw Data'!AB12&lt;&gt;0),ROUNDDOWN('Raw Data'!AB12,Title!$M$1),"")</f>
        <v/>
      </c>
      <c r="CN14" s="110" t="str">
        <f ca="1">IF(AND('Raw Data'!AC12&lt;&gt;"",'Raw Data'!AC12&lt;&gt;0),'Raw Data'!AC12,"")</f>
        <v/>
      </c>
      <c r="CO14" s="98" t="str">
        <f ca="1">IF(AND(CM14&gt;0,CM14&lt;&gt;""),IF(Title!$K$1=0,ROUNDDOWN((1000*CM$1)/CM14,2),ROUND((1000*CM$1)/CM14,2)),IF(CM14="","",0))</f>
        <v/>
      </c>
      <c r="CP14" s="74" t="str">
        <f ca="1">IF(OR(CM14&lt;&gt;"",CN14&lt;&gt;""),RANK(CQ14,CQ$5:INDIRECT(CP$1,TRUE)),"")</f>
        <v/>
      </c>
      <c r="CQ14" s="77" t="str">
        <f t="shared" ca="1" si="36"/>
        <v/>
      </c>
      <c r="CR14" s="77" t="str">
        <f t="shared" ca="1" si="14"/>
        <v/>
      </c>
      <c r="CS14" s="105" t="str">
        <f ca="1">IF(CR14&lt;&gt;"",RANK(CR14,CR$5:INDIRECT(CS$1,TRUE)),"")</f>
        <v/>
      </c>
      <c r="CT14" s="114" t="str">
        <f ca="1">IF(AND('Raw Data'!AD12&lt;&gt;"",'Raw Data'!AD12&lt;&gt;0),ROUNDDOWN('Raw Data'!AD12,Title!$M$1),"")</f>
        <v/>
      </c>
      <c r="CU14" s="110" t="str">
        <f ca="1">IF(AND('Raw Data'!AE12&lt;&gt;"",'Raw Data'!AE12&lt;&gt;0),'Raw Data'!AE12,"")</f>
        <v/>
      </c>
      <c r="CV14" s="98" t="str">
        <f ca="1">IF(AND(CT14&gt;0,CT14&lt;&gt;""),IF(Title!$K$1=0,ROUNDDOWN((1000*CT$1)/CT14,2),ROUND((1000*CT$1)/CT14,2)),IF(CT14="","",0))</f>
        <v/>
      </c>
      <c r="CW14" s="74" t="str">
        <f ca="1">IF(OR(CT14&lt;&gt;"",CU14&lt;&gt;""),RANK(CX14,CX$5:INDIRECT(CW$1,TRUE)),"")</f>
        <v/>
      </c>
      <c r="CX14" s="77" t="str">
        <f t="shared" ca="1" si="37"/>
        <v/>
      </c>
      <c r="CY14" s="77" t="str">
        <f t="shared" ca="1" si="15"/>
        <v/>
      </c>
      <c r="CZ14" s="105" t="str">
        <f ca="1">IF(CY14&lt;&gt;"",RANK(CY14,CY$5:INDIRECT(CZ$1,TRUE)),"")</f>
        <v/>
      </c>
      <c r="DA14" s="114" t="str">
        <f ca="1">IF(AND('Raw Data'!AF12&lt;&gt;"",'Raw Data'!AF12&lt;&gt;0),ROUNDDOWN('Raw Data'!AF12,Title!$M$1),"")</f>
        <v/>
      </c>
      <c r="DB14" s="110" t="str">
        <f ca="1">IF(AND('Raw Data'!AG12&lt;&gt;"",'Raw Data'!AG12&lt;&gt;0),'Raw Data'!AG12,"")</f>
        <v/>
      </c>
      <c r="DC14" s="98" t="str">
        <f ca="1">IF(AND(DA14&gt;0,DA14&lt;&gt;""),IF(Title!$K$1=0,ROUNDDOWN((1000*DA$1)/DA14,2),ROUND((1000*DA$1)/DA14,2)),IF(DA14="","",0))</f>
        <v/>
      </c>
      <c r="DD14" s="74" t="str">
        <f ca="1">IF(OR(DA14&lt;&gt;"",DB14&lt;&gt;""),RANK(DE14,DE$5:INDIRECT(DD$1,TRUE)),"")</f>
        <v/>
      </c>
      <c r="DE14" s="77" t="str">
        <f t="shared" ca="1" si="38"/>
        <v/>
      </c>
      <c r="DF14" s="77" t="str">
        <f t="shared" ca="1" si="16"/>
        <v/>
      </c>
      <c r="DG14" s="105" t="str">
        <f ca="1">IF(DF14&lt;&gt;"",RANK(DF14,DF$5:INDIRECT(DG$1,TRUE)),"")</f>
        <v/>
      </c>
      <c r="DH14" s="114" t="str">
        <f ca="1">IF(AND('Raw Data'!AH12&lt;&gt;"",'Raw Data'!AH12&lt;&gt;0),ROUNDDOWN('Raw Data'!AH12,Title!$M$1),"")</f>
        <v/>
      </c>
      <c r="DI14" s="110" t="str">
        <f ca="1">IF(AND('Raw Data'!AI12&lt;&gt;"",'Raw Data'!AI12&lt;&gt;0),'Raw Data'!AI12,"")</f>
        <v/>
      </c>
      <c r="DJ14" s="98" t="str">
        <f ca="1">IF(AND(DH14&gt;0,DH14&lt;&gt;""),IF(Title!$K$1=0,ROUNDDOWN((1000*DH$1)/DH14,2),ROUND((1000*DH$1)/DH14,2)),IF(DH14="","",0))</f>
        <v/>
      </c>
      <c r="DK14" s="74" t="str">
        <f ca="1">IF(OR(DH14&lt;&gt;"",DI14&lt;&gt;""),RANK(DL14,DL$5:INDIRECT(DK$1,TRUE)),"")</f>
        <v/>
      </c>
      <c r="DL14" s="77" t="str">
        <f t="shared" ca="1" si="39"/>
        <v/>
      </c>
      <c r="DM14" s="77" t="str">
        <f t="shared" ca="1" si="17"/>
        <v/>
      </c>
      <c r="DN14" s="105" t="str">
        <f ca="1">IF(DM14&lt;&gt;"",RANK(DM14,DM$5:INDIRECT(DN$1,TRUE)),"")</f>
        <v/>
      </c>
      <c r="DO14" s="114" t="str">
        <f ca="1">IF(AND('Raw Data'!AJ12&lt;&gt;"",'Raw Data'!AJ12&lt;&gt;0),ROUNDDOWN('Raw Data'!AJ12,Title!$M$1),"")</f>
        <v/>
      </c>
      <c r="DP14" s="110" t="str">
        <f ca="1">IF(AND('Raw Data'!AK12&lt;&gt;"",'Raw Data'!AK12&lt;&gt;0),'Raw Data'!AK12,"")</f>
        <v/>
      </c>
      <c r="DQ14" s="98" t="str">
        <f ca="1">IF(AND(DO14&gt;0,DO14&lt;&gt;""),IF(Title!$K$1=0,ROUNDDOWN((1000*DO$1)/DO14,2),ROUND((1000*DO$1)/DO14,2)),IF(DO14="","",0))</f>
        <v/>
      </c>
      <c r="DR14" s="74" t="str">
        <f ca="1">IF(OR(DO14&lt;&gt;"",DP14&lt;&gt;""),RANK(DS14,DS$5:INDIRECT(DR$1,TRUE)),"")</f>
        <v/>
      </c>
      <c r="DS14" s="77" t="str">
        <f t="shared" ca="1" si="40"/>
        <v/>
      </c>
      <c r="DT14" s="77" t="str">
        <f t="shared" ca="1" si="18"/>
        <v/>
      </c>
      <c r="DU14" s="105" t="str">
        <f ca="1">IF(DT14&lt;&gt;"",RANK(DT14,DT$5:INDIRECT(DU$1,TRUE)),"")</f>
        <v/>
      </c>
      <c r="DV14" s="114" t="str">
        <f ca="1">IF(AND('Raw Data'!AL12&lt;&gt;"",'Raw Data'!AL12&lt;&gt;0),ROUNDDOWN('Raw Data'!AL12,Title!$M$1),"")</f>
        <v/>
      </c>
      <c r="DW14" s="110" t="str">
        <f ca="1">IF(AND('Raw Data'!AM12&lt;&gt;"",'Raw Data'!AM12&lt;&gt;0),'Raw Data'!AM12,"")</f>
        <v/>
      </c>
      <c r="DX14" s="98" t="str">
        <f ca="1">IF(AND(DV14&gt;0,DV14&lt;&gt;""),IF(Title!$K$1=0,ROUNDDOWN((1000*DV$1)/DV14,2),ROUND((1000*DV$1)/DV14,2)),IF(DV14="","",0))</f>
        <v/>
      </c>
      <c r="DY14" s="74" t="str">
        <f ca="1">IF(OR(DV14&lt;&gt;"",DW14&lt;&gt;""),RANK(DZ14,DZ$5:INDIRECT(DY$1,TRUE)),"")</f>
        <v/>
      </c>
      <c r="DZ14" s="77" t="str">
        <f t="shared" ca="1" si="41"/>
        <v/>
      </c>
      <c r="EA14" s="77" t="str">
        <f t="shared" ca="1" si="19"/>
        <v/>
      </c>
      <c r="EB14" s="105" t="str">
        <f ca="1">IF(EA14&lt;&gt;"",RANK(EA14,EA$5:INDIRECT(EB$1,TRUE)),"")</f>
        <v/>
      </c>
      <c r="EC14" s="114" t="str">
        <f ca="1">IF(AND('Raw Data'!AN12&lt;&gt;"",'Raw Data'!AN12&lt;&gt;0),ROUNDDOWN('Raw Data'!AN12,Title!$M$1),"")</f>
        <v/>
      </c>
      <c r="ED14" s="110" t="str">
        <f ca="1">IF(AND('Raw Data'!AO12&lt;&gt;"",'Raw Data'!AO12&lt;&gt;0),'Raw Data'!AO12,"")</f>
        <v/>
      </c>
      <c r="EE14" s="98" t="str">
        <f ca="1">IF(AND(EC14&gt;0,EC14&lt;&gt;""),IF(Title!$K$1=0,ROUNDDOWN((1000*EC$1)/EC14,2),ROUND((1000*EC$1)/EC14,2)),IF(EC14="","",0))</f>
        <v/>
      </c>
      <c r="EF14" s="74" t="str">
        <f ca="1">IF(OR(EC14&lt;&gt;"",ED14&lt;&gt;""),RANK(EG14,EG$5:INDIRECT(EF$1,TRUE)),"")</f>
        <v/>
      </c>
      <c r="EG14" s="77" t="str">
        <f t="shared" ca="1" si="42"/>
        <v/>
      </c>
      <c r="EH14" s="77" t="str">
        <f t="shared" ca="1" si="20"/>
        <v/>
      </c>
      <c r="EI14" s="105" t="str">
        <f ca="1">IF(EH14&lt;&gt;"",RANK(EH14,EH$5:INDIRECT(EI$1,TRUE)),"")</f>
        <v/>
      </c>
      <c r="EJ14" s="114" t="str">
        <f ca="1">IF(AND('Raw Data'!AP12&lt;&gt;"",'Raw Data'!AP12&lt;&gt;0),ROUNDDOWN('Raw Data'!AP12,Title!$M$1),"")</f>
        <v/>
      </c>
      <c r="EK14" s="107" t="str">
        <f ca="1">IF(AND('Raw Data'!AQ12&lt;&gt;"",'Raw Data'!AQ12&lt;&gt;0),'Raw Data'!AQ12,"")</f>
        <v/>
      </c>
      <c r="EL14" s="98" t="str">
        <f ca="1">IF(AND(EJ14&gt;0,EJ14&lt;&gt;""),IF(Title!$K$1=0,ROUNDDOWN((1000*EJ$1)/EJ14,2),ROUND((1000*EJ$1)/EJ14,2)),IF(EJ14="","",0))</f>
        <v/>
      </c>
      <c r="EM14" s="74" t="str">
        <f ca="1">IF(OR(EJ14&lt;&gt;"",EK14&lt;&gt;""),RANK(EN14,EN$5:INDIRECT(EM$1,TRUE)),"")</f>
        <v/>
      </c>
      <c r="EN14" s="77" t="str">
        <f t="shared" ca="1" si="43"/>
        <v/>
      </c>
      <c r="EO14" s="77" t="str">
        <f t="shared" ca="1" si="21"/>
        <v/>
      </c>
      <c r="EP14" s="105" t="str">
        <f ca="1">IF(EO14&lt;&gt;"",RANK(EO14,EO$5:INDIRECT(EP$1,TRUE)),"")</f>
        <v/>
      </c>
      <c r="EQ14" s="74" t="str">
        <f t="shared" ca="1" si="44"/>
        <v>$ER$14:$FC$14</v>
      </c>
      <c r="ER14" s="77">
        <f t="shared" si="45"/>
        <v>0</v>
      </c>
      <c r="ES14" s="77">
        <f t="shared" ca="1" si="46"/>
        <v>0</v>
      </c>
      <c r="ET14" s="77">
        <f t="shared" ca="1" si="47"/>
        <v>0</v>
      </c>
      <c r="EU14" s="77">
        <f t="shared" ca="1" si="48"/>
        <v>0</v>
      </c>
      <c r="EV14" s="77">
        <f t="shared" ca="1" si="49"/>
        <v>0</v>
      </c>
      <c r="EW14" s="77">
        <f t="shared" ca="1" si="50"/>
        <v>0</v>
      </c>
      <c r="EX14" s="77">
        <f t="shared" ca="1" si="51"/>
        <v>0</v>
      </c>
      <c r="EY14" s="77">
        <f t="shared" ca="1" si="52"/>
        <v>0</v>
      </c>
      <c r="EZ14" s="77">
        <f t="shared" ca="1" si="53"/>
        <v>0</v>
      </c>
      <c r="FA14" s="77">
        <f t="shared" ca="1" si="54"/>
        <v>0</v>
      </c>
      <c r="FB14" s="77">
        <f t="shared" ca="1" si="55"/>
        <v>0</v>
      </c>
      <c r="FC14" s="77">
        <f t="shared" ca="1" si="56"/>
        <v>0</v>
      </c>
      <c r="FD14" s="77">
        <f t="shared" ca="1" si="57"/>
        <v>0</v>
      </c>
      <c r="FE14" s="77">
        <f t="shared" ca="1" si="58"/>
        <v>0</v>
      </c>
      <c r="FF14" s="77">
        <f t="shared" ca="1" si="59"/>
        <v>0</v>
      </c>
      <c r="FG14" s="77">
        <f t="shared" ca="1" si="60"/>
        <v>0</v>
      </c>
      <c r="FH14" s="77">
        <f t="shared" ca="1" si="61"/>
        <v>0</v>
      </c>
      <c r="FI14" s="77">
        <f t="shared" ca="1" si="62"/>
        <v>0</v>
      </c>
      <c r="FJ14" s="77">
        <f t="shared" ca="1" si="63"/>
        <v>0</v>
      </c>
      <c r="FK14" s="77">
        <f t="shared" ca="1" si="64"/>
        <v>0</v>
      </c>
      <c r="FL14" s="74" t="str">
        <f t="shared" si="65"/>
        <v>$FM$14:$FX$14</v>
      </c>
      <c r="FM14" s="78">
        <f t="shared" si="66"/>
        <v>0</v>
      </c>
      <c r="FN14" s="74">
        <f t="shared" si="67"/>
        <v>0</v>
      </c>
      <c r="FO14" s="74">
        <f t="shared" si="68"/>
        <v>0</v>
      </c>
      <c r="FP14" s="74">
        <f t="shared" si="69"/>
        <v>0</v>
      </c>
      <c r="FQ14" s="74">
        <f t="shared" si="70"/>
        <v>0</v>
      </c>
      <c r="FR14" s="74">
        <f t="shared" si="71"/>
        <v>0</v>
      </c>
      <c r="FS14" s="74">
        <f t="shared" si="72"/>
        <v>0</v>
      </c>
      <c r="FT14" s="74">
        <f t="shared" si="73"/>
        <v>0</v>
      </c>
      <c r="FU14" s="74">
        <f t="shared" si="74"/>
        <v>0</v>
      </c>
      <c r="FV14" s="74">
        <f t="shared" si="75"/>
        <v>0</v>
      </c>
      <c r="FW14" s="74">
        <f t="shared" si="76"/>
        <v>0</v>
      </c>
      <c r="FX14" s="74">
        <f t="shared" si="77"/>
        <v>0</v>
      </c>
      <c r="FY14" s="74">
        <f t="shared" si="78"/>
        <v>0</v>
      </c>
      <c r="FZ14" s="74">
        <f t="shared" si="79"/>
        <v>0</v>
      </c>
      <c r="GA14" s="74">
        <f t="shared" si="80"/>
        <v>0</v>
      </c>
      <c r="GB14" s="74">
        <f t="shared" si="81"/>
        <v>0</v>
      </c>
      <c r="GC14" s="74">
        <f t="shared" si="82"/>
        <v>0</v>
      </c>
      <c r="GD14" s="74">
        <f t="shared" si="83"/>
        <v>0</v>
      </c>
      <c r="GE14" s="74">
        <f t="shared" si="84"/>
        <v>0</v>
      </c>
      <c r="GF14" s="74">
        <f t="shared" si="85"/>
        <v>0</v>
      </c>
      <c r="GG14" s="74" t="str">
        <f t="shared" si="86"/>
        <v>GS14</v>
      </c>
      <c r="GH14" s="77">
        <f ca="1">GetDiscardScore($ER14:ER14,GH$1)</f>
        <v>0</v>
      </c>
      <c r="GI14" s="77">
        <f ca="1">GetDiscardScore($ER14:ES14,GI$1)</f>
        <v>0</v>
      </c>
      <c r="GJ14" s="77">
        <f ca="1">GetDiscardScore($ER14:ET14,GJ$1)</f>
        <v>0</v>
      </c>
      <c r="GK14" s="77">
        <f ca="1">GetDiscardScore($ER14:EU14,GK$1)</f>
        <v>0</v>
      </c>
      <c r="GL14" s="77">
        <f ca="1">GetDiscardScore($ER14:EV14,GL$1)</f>
        <v>0</v>
      </c>
      <c r="GM14" s="77">
        <f ca="1">GetDiscardScore($ER14:EW14,GM$1)</f>
        <v>0</v>
      </c>
      <c r="GN14" s="77">
        <f ca="1">GetDiscardScore($ER14:EX14,GN$1)</f>
        <v>0</v>
      </c>
      <c r="GO14" s="77">
        <f ca="1">GetDiscardScore($ER14:EY14,GO$1)</f>
        <v>0</v>
      </c>
      <c r="GP14" s="77">
        <f ca="1">GetDiscardScore($ER14:EZ14,GP$1)</f>
        <v>0</v>
      </c>
      <c r="GQ14" s="77">
        <f ca="1">GetDiscardScore($ER14:FA14,GQ$1)</f>
        <v>0</v>
      </c>
      <c r="GR14" s="77">
        <f ca="1">GetDiscardScore($ER14:FB14,GR$1)</f>
        <v>0</v>
      </c>
      <c r="GS14" s="77">
        <f ca="1">GetDiscardScore($ER14:FC14,GS$1)</f>
        <v>0</v>
      </c>
      <c r="GT14" s="77">
        <f ca="1">GetDiscardScore($ER14:FD14,GT$1)</f>
        <v>0</v>
      </c>
      <c r="GU14" s="77">
        <f ca="1">GetDiscardScore($ER14:FE14,GU$1)</f>
        <v>0</v>
      </c>
      <c r="GV14" s="77">
        <f ca="1">GetDiscardScore($ER14:FF14,GV$1)</f>
        <v>0</v>
      </c>
      <c r="GW14" s="77">
        <f ca="1">GetDiscardScore($ER14:FG14,GW$1)</f>
        <v>0</v>
      </c>
      <c r="GX14" s="77">
        <f ca="1">GetDiscardScore($ER14:FH14,GX$1)</f>
        <v>0</v>
      </c>
      <c r="GY14" s="77">
        <f ca="1">GetDiscardScore($ER14:FI14,GY$1)</f>
        <v>0</v>
      </c>
      <c r="GZ14" s="77">
        <f ca="1">GetDiscardScore($ER14:FJ14,GZ$1)</f>
        <v>0</v>
      </c>
      <c r="HA14" s="77">
        <f ca="1">GetDiscardScore($ER14:FK14,HA$1)</f>
        <v>0</v>
      </c>
      <c r="HB14" s="79" t="str">
        <f t="shared" ca="1" si="87"/>
        <v/>
      </c>
      <c r="HC14" s="78" t="str">
        <f ca="1">IF(HB14&lt;&gt;"",RANK(HB14,HB$5:INDIRECT(HC$1,TRUE),0),"")</f>
        <v/>
      </c>
      <c r="HD14" s="76" t="str">
        <f t="shared" ca="1" si="88"/>
        <v/>
      </c>
    </row>
    <row r="15" spans="1:212" s="74" customFormat="1" ht="11.25">
      <c r="A15" s="39">
        <v>11</v>
      </c>
      <c r="B15" s="39" t="str">
        <f ca="1">IF('Raw Data'!B13&lt;&gt;"",'Raw Data'!B13,"")</f>
        <v/>
      </c>
      <c r="C15" s="74" t="str">
        <f ca="1">IF('Raw Data'!C13&lt;&gt;"",'Raw Data'!C13,"")</f>
        <v/>
      </c>
      <c r="D15" s="40" t="str">
        <f t="shared" ca="1" si="22"/>
        <v/>
      </c>
      <c r="E15" s="75" t="str">
        <f t="shared" ca="1" si="23"/>
        <v/>
      </c>
      <c r="F15" s="100" t="str">
        <f t="shared" ca="1" si="0"/>
        <v/>
      </c>
      <c r="G15" s="114" t="str">
        <f ca="1">IF(AND('Raw Data'!D13&lt;&gt;"",'Raw Data'!D13&lt;&gt;0),ROUNDDOWN('Raw Data'!D13,Title!$M$1),"")</f>
        <v/>
      </c>
      <c r="H15" s="110" t="str">
        <f ca="1">IF(AND('Raw Data'!E13&lt;&gt;"",'Raw Data'!E13&lt;&gt;0),'Raw Data'!E13,"")</f>
        <v/>
      </c>
      <c r="I15" s="98" t="str">
        <f ca="1">IF(AND(G15&lt;&gt;"",G15&gt;0),IF(Title!$K$1=0,ROUNDDOWN((1000*G$1)/G15,2),ROUND((1000*G$1)/G15,2)),IF(G15="","",0))</f>
        <v/>
      </c>
      <c r="J15" s="74" t="str">
        <f ca="1">IF(K15&lt;&gt;0,RANK(K15,K$5:INDIRECT(J$1,TRUE)),"")</f>
        <v/>
      </c>
      <c r="K15" s="77">
        <f t="shared" ca="1" si="1"/>
        <v>0</v>
      </c>
      <c r="L15" s="77" t="str">
        <f t="shared" ca="1" si="2"/>
        <v/>
      </c>
      <c r="M15" s="105" t="str">
        <f ca="1">IF(L15&lt;&gt;"",RANK(L15,L$5:INDIRECT(M$1,TRUE)),"")</f>
        <v/>
      </c>
      <c r="N15" s="114" t="str">
        <f ca="1">IF(AND('Raw Data'!F13&lt;&gt;"",'Raw Data'!F13&lt;&gt;0),ROUNDDOWN('Raw Data'!F13,Title!$M$1),"")</f>
        <v/>
      </c>
      <c r="O15" s="110" t="str">
        <f ca="1">IF(AND('Raw Data'!G13&lt;&gt;"",'Raw Data'!G13&lt;&gt;0),'Raw Data'!G13,"")</f>
        <v/>
      </c>
      <c r="P15" s="98" t="str">
        <f ca="1">IF(AND(N15&gt;0,N15&lt;&gt;""),IF(Title!$K$1=0,ROUNDDOWN((1000*N$1)/N15,2),ROUND((1000*N$1)/N15,2)),IF(N15="","",0))</f>
        <v/>
      </c>
      <c r="Q15" s="74" t="str">
        <f ca="1">IF(OR(N15&lt;&gt;"",O15&lt;&gt;""),RANK(R15,R$5:INDIRECT(Q$1,TRUE)),"")</f>
        <v/>
      </c>
      <c r="R15" s="77" t="str">
        <f t="shared" ca="1" si="24"/>
        <v/>
      </c>
      <c r="S15" s="77" t="str">
        <f t="shared" ca="1" si="3"/>
        <v/>
      </c>
      <c r="T15" s="105" t="str">
        <f ca="1">IF(S15&lt;&gt;"",RANK(S15,S$5:INDIRECT(T$1,TRUE)),"")</f>
        <v/>
      </c>
      <c r="U15" s="114" t="str">
        <f ca="1">IF(AND('Raw Data'!H13&lt;&gt;"",'Raw Data'!H13&lt;&gt;0),ROUNDDOWN('Raw Data'!H13,Title!$M$1),"")</f>
        <v/>
      </c>
      <c r="V15" s="110" t="str">
        <f ca="1">IF(AND('Raw Data'!I13&lt;&gt;"",'Raw Data'!I13&lt;&gt;0),'Raw Data'!I13,"")</f>
        <v/>
      </c>
      <c r="W15" s="98" t="str">
        <f ca="1">IF(AND(U15&gt;0,U15&lt;&gt;""),IF(Title!$K$1=0,ROUNDDOWN((1000*U$1)/U15,2),ROUND((1000*U$1)/U15,2)),IF(U15="","",0))</f>
        <v/>
      </c>
      <c r="X15" s="74" t="str">
        <f ca="1">IF(OR(U15&lt;&gt;"",V15&lt;&gt;""),RANK(Y15,Y$5:INDIRECT(X$1,TRUE)),"")</f>
        <v/>
      </c>
      <c r="Y15" s="77" t="str">
        <f t="shared" ca="1" si="25"/>
        <v/>
      </c>
      <c r="Z15" s="77" t="str">
        <f t="shared" ca="1" si="4"/>
        <v/>
      </c>
      <c r="AA15" s="105" t="str">
        <f ca="1">IF(Z15&lt;&gt;"",RANK(Z15,Z$5:INDIRECT(AA$1,TRUE)),"")</f>
        <v/>
      </c>
      <c r="AB15" s="114" t="str">
        <f ca="1">IF(AND('Raw Data'!J13&lt;&gt;"",'Raw Data'!J13&lt;&gt;0),ROUNDDOWN('Raw Data'!J13,Title!$M$1),"")</f>
        <v/>
      </c>
      <c r="AC15" s="110" t="str">
        <f ca="1">IF(AND('Raw Data'!K13&lt;&gt;"",'Raw Data'!K13&lt;&gt;0),'Raw Data'!K13,"")</f>
        <v/>
      </c>
      <c r="AD15" s="98" t="str">
        <f ca="1">IF(AND(AB15&gt;0,AB15&lt;&gt;""),IF(Title!$K$1=0,ROUNDDOWN((1000*AB$1)/AB15,2),ROUND((1000*AB$1)/AB15,2)),IF(AB15="","",0))</f>
        <v/>
      </c>
      <c r="AE15" s="74" t="str">
        <f ca="1">IF(OR(AB15&lt;&gt;"",AC15&lt;&gt;""),RANK(AF15,AF$5:INDIRECT(AE$1,TRUE)),"")</f>
        <v/>
      </c>
      <c r="AF15" s="77" t="str">
        <f t="shared" ca="1" si="26"/>
        <v/>
      </c>
      <c r="AG15" s="77" t="str">
        <f t="shared" ca="1" si="5"/>
        <v/>
      </c>
      <c r="AH15" s="105" t="str">
        <f ca="1">IF(AG15&lt;&gt;"",RANK(AG15,AG$5:INDIRECT(AH$1,TRUE)),"")</f>
        <v/>
      </c>
      <c r="AI15" s="114" t="str">
        <f ca="1">IF(AND('Raw Data'!L13&lt;&gt;"",'Raw Data'!L13&lt;&gt;0),ROUNDDOWN('Raw Data'!L13,Title!$M$1),"")</f>
        <v/>
      </c>
      <c r="AJ15" s="110" t="str">
        <f ca="1">IF(AND('Raw Data'!M13&lt;&gt;"",'Raw Data'!M13&lt;&gt;0),'Raw Data'!M13,"")</f>
        <v/>
      </c>
      <c r="AK15" s="98" t="str">
        <f ca="1">IF(AND(AI15&gt;0,AI15&lt;&gt;""),IF(Title!$K$1=0,ROUNDDOWN((1000*AI$1)/AI15,2),ROUND((1000*AI$1)/AI15,2)),IF(AI15="","",0))</f>
        <v/>
      </c>
      <c r="AL15" s="74" t="str">
        <f ca="1">IF(OR(AI15&lt;&gt;"",AJ15&lt;&gt;""),RANK(AM15,AM$5:INDIRECT(AL$1,TRUE)),"")</f>
        <v/>
      </c>
      <c r="AM15" s="77" t="str">
        <f t="shared" ca="1" si="27"/>
        <v/>
      </c>
      <c r="AN15" s="77" t="str">
        <f t="shared" ca="1" si="6"/>
        <v/>
      </c>
      <c r="AO15" s="105" t="str">
        <f ca="1">IF(AN15&lt;&gt;"",RANK(AN15,AN$5:INDIRECT(AO$1,TRUE)),"")</f>
        <v/>
      </c>
      <c r="AP15" s="114" t="str">
        <f ca="1">IF(AND('Raw Data'!N13&lt;&gt;"",'Raw Data'!N13&lt;&gt;0),ROUNDDOWN('Raw Data'!N13,Title!$M$1),"")</f>
        <v/>
      </c>
      <c r="AQ15" s="110" t="str">
        <f ca="1">IF(AND('Raw Data'!O13&lt;&gt;"",'Raw Data'!O13&lt;&gt;0),'Raw Data'!O13,"")</f>
        <v/>
      </c>
      <c r="AR15" s="98" t="str">
        <f ca="1">IF(AND(AP15&gt;0,AP15&lt;&gt;""),IF(Title!$K$1=0,ROUNDDOWN((1000*AP$1)/AP15,2),ROUND((1000*AP$1)/AP15,2)),IF(AP15="","",0))</f>
        <v/>
      </c>
      <c r="AS15" s="74" t="str">
        <f ca="1">IF(OR(AP15&lt;&gt;"",AQ15&lt;&gt;""),RANK(AT15,AT$5:INDIRECT(AS$1,TRUE)),"")</f>
        <v/>
      </c>
      <c r="AT15" s="77" t="str">
        <f t="shared" ca="1" si="28"/>
        <v/>
      </c>
      <c r="AU15" s="77" t="str">
        <f t="shared" ca="1" si="7"/>
        <v/>
      </c>
      <c r="AV15" s="105" t="str">
        <f ca="1">IF(AU15&lt;&gt;"",RANK(AU15,AU$5:INDIRECT(AV$1,TRUE)),"")</f>
        <v/>
      </c>
      <c r="AW15" s="114" t="str">
        <f ca="1">IF(AND('Raw Data'!P13&lt;&gt;"",'Raw Data'!P13&lt;&gt;0),ROUNDDOWN('Raw Data'!P13,Title!$M$1),"")</f>
        <v/>
      </c>
      <c r="AX15" s="110" t="str">
        <f ca="1">IF(AND('Raw Data'!Q13&lt;&gt;"",'Raw Data'!Q13&lt;&gt;0),'Raw Data'!Q13,"")</f>
        <v/>
      </c>
      <c r="AY15" s="98" t="str">
        <f ca="1">IF(AND(AW15&gt;0,AW15&lt;&gt;""),IF(Title!$K$1=0,ROUNDDOWN((1000*AW$1)/AW15,2),ROUND((1000*AW$1)/AW15,2)),IF(AW15="","",0))</f>
        <v/>
      </c>
      <c r="AZ15" s="74" t="str">
        <f ca="1">IF(OR(AW15&lt;&gt;"",AX15&lt;&gt;""),RANK(BA15,BA$5:INDIRECT(AZ$1,TRUE)),"")</f>
        <v/>
      </c>
      <c r="BA15" s="77" t="str">
        <f t="shared" ca="1" si="29"/>
        <v/>
      </c>
      <c r="BB15" s="77" t="str">
        <f t="shared" ca="1" si="8"/>
        <v/>
      </c>
      <c r="BC15" s="105" t="str">
        <f ca="1">IF(BB15&lt;&gt;"",RANK(BB15,BB$5:INDIRECT(BC$1,TRUE)),"")</f>
        <v/>
      </c>
      <c r="BD15" s="114" t="str">
        <f ca="1">IF(AND('Raw Data'!R13&lt;&gt;"",'Raw Data'!R13&lt;&gt;0),ROUNDDOWN('Raw Data'!R13,Title!$M$1),"")</f>
        <v/>
      </c>
      <c r="BE15" s="110" t="str">
        <f ca="1">IF(AND('Raw Data'!S13&lt;&gt;"",'Raw Data'!S13&lt;&gt;0),'Raw Data'!S13,"")</f>
        <v/>
      </c>
      <c r="BF15" s="98" t="str">
        <f ca="1">IF(AND(BD15&gt;0,BD15&lt;&gt;""),IF(Title!$K$1=0,ROUNDDOWN((1000*BD$1)/BD15,2),ROUND((1000*BD$1)/BD15,2)),IF(BD15="","",0))</f>
        <v/>
      </c>
      <c r="BG15" s="74" t="str">
        <f ca="1">IF(OR(BD15&lt;&gt;"",BE15&lt;&gt;""),RANK(BH15,BH$5:INDIRECT(BG$1,TRUE)),"")</f>
        <v/>
      </c>
      <c r="BH15" s="77" t="str">
        <f t="shared" ca="1" si="30"/>
        <v/>
      </c>
      <c r="BI15" s="77" t="str">
        <f t="shared" ca="1" si="9"/>
        <v/>
      </c>
      <c r="BJ15" s="105" t="str">
        <f ca="1">IF(BI15&lt;&gt;"",RANK(BI15,BI$5:INDIRECT(BJ$1,TRUE)),"")</f>
        <v/>
      </c>
      <c r="BK15" s="114" t="str">
        <f ca="1">IF(AND('Raw Data'!T13&lt;&gt;"",'Raw Data'!T13&lt;&gt;0),ROUNDDOWN('Raw Data'!T13,Title!$M$1),"")</f>
        <v/>
      </c>
      <c r="BL15" s="110" t="str">
        <f ca="1">IF(AND('Raw Data'!U13&lt;&gt;"",'Raw Data'!U13&lt;&gt;0),'Raw Data'!U13,"")</f>
        <v/>
      </c>
      <c r="BM15" s="98" t="str">
        <f t="shared" ca="1" si="31"/>
        <v/>
      </c>
      <c r="BN15" s="74" t="str">
        <f ca="1">IF(OR(BK15&lt;&gt;"",BL15&lt;&gt;""),RANK(BO15,BO$5:INDIRECT(BN$1,TRUE)),"")</f>
        <v/>
      </c>
      <c r="BO15" s="77" t="str">
        <f t="shared" ca="1" si="32"/>
        <v/>
      </c>
      <c r="BP15" s="77" t="str">
        <f t="shared" ca="1" si="10"/>
        <v/>
      </c>
      <c r="BQ15" s="105" t="str">
        <f ca="1">IF(BP15&lt;&gt;"",RANK(BP15,BP$5:INDIRECT(BQ$1,TRUE)),"")</f>
        <v/>
      </c>
      <c r="BR15" s="114" t="str">
        <f ca="1">IF(AND('Raw Data'!V13&lt;&gt;"",'Raw Data'!V13&lt;&gt;0),ROUNDDOWN('Raw Data'!V13,Title!$M$1),"")</f>
        <v/>
      </c>
      <c r="BS15" s="110" t="str">
        <f ca="1">IF(AND('Raw Data'!W13&lt;&gt;"",'Raw Data'!W13&lt;&gt;0),'Raw Data'!W13,"")</f>
        <v/>
      </c>
      <c r="BT15" s="98" t="str">
        <f ca="1">IF(AND(BR15&gt;0,BR15&lt;&gt;""),IF(Title!$K$1=0,ROUNDDOWN((1000*BR$1)/BR15,2),ROUND((1000*BR$1)/BR15,2)),IF(BR15="","",0))</f>
        <v/>
      </c>
      <c r="BU15" s="74" t="str">
        <f ca="1">IF(OR(BR15&lt;&gt;"",BS15&lt;&gt;""),RANK(BV15,BV$5:INDIRECT(BU$1,TRUE)),"")</f>
        <v/>
      </c>
      <c r="BV15" s="77" t="str">
        <f t="shared" ca="1" si="33"/>
        <v/>
      </c>
      <c r="BW15" s="77" t="str">
        <f t="shared" ca="1" si="11"/>
        <v/>
      </c>
      <c r="BX15" s="105" t="str">
        <f ca="1">IF(BW15&lt;&gt;"",RANK(BW15,BW$5:INDIRECT(BX$1,TRUE)),"")</f>
        <v/>
      </c>
      <c r="BY15" s="114" t="str">
        <f ca="1">IF(AND('Raw Data'!X13&lt;&gt;"",'Raw Data'!X13&lt;&gt;0),ROUNDDOWN('Raw Data'!X13,Title!$M$1),"")</f>
        <v/>
      </c>
      <c r="BZ15" s="110" t="str">
        <f ca="1">IF(AND('Raw Data'!Y13&lt;&gt;"",'Raw Data'!Y13&lt;&gt;0),'Raw Data'!Y13,"")</f>
        <v/>
      </c>
      <c r="CA15" s="98" t="str">
        <f ca="1">IF(AND(BY15&gt;0,BY15&lt;&gt;""),IF(Title!$K$1=0,ROUNDDOWN((1000*BY$1)/BY15,2),ROUND((1000*BY$1)/BY15,2)),IF(BY15="","",0))</f>
        <v/>
      </c>
      <c r="CB15" s="74" t="str">
        <f ca="1">IF(OR(BY15&lt;&gt;"",BZ15&lt;&gt;""),RANK(CC15,CC$5:INDIRECT(CB$1,TRUE)),"")</f>
        <v/>
      </c>
      <c r="CC15" s="77" t="str">
        <f t="shared" ca="1" si="34"/>
        <v/>
      </c>
      <c r="CD15" s="77" t="str">
        <f t="shared" ca="1" si="12"/>
        <v/>
      </c>
      <c r="CE15" s="105" t="str">
        <f ca="1">IF(CD15&lt;&gt;"",RANK(CD15,CD$5:INDIRECT(CE$1,TRUE)),"")</f>
        <v/>
      </c>
      <c r="CF15" s="114" t="str">
        <f ca="1">IF(AND('Raw Data'!Z13&lt;&gt;"",'Raw Data'!Z13&lt;&gt;0),ROUNDDOWN('Raw Data'!Z13,Title!$M$1),"")</f>
        <v/>
      </c>
      <c r="CG15" s="110" t="str">
        <f ca="1">IF(AND('Raw Data'!AA13&lt;&gt;"",'Raw Data'!AA13&lt;&gt;0),'Raw Data'!AA13,"")</f>
        <v/>
      </c>
      <c r="CH15" s="98" t="str">
        <f ca="1">IF(AND(CF15&gt;0,CF15&lt;&gt;""),IF(Title!$K$1=0,ROUNDDOWN((1000*CF$1)/CF15,2),ROUND((1000*CF$1)/CF15,2)),IF(CF15="","",0))</f>
        <v/>
      </c>
      <c r="CI15" s="74" t="str">
        <f ca="1">IF(OR(CF15&lt;&gt;"",CG15&lt;&gt;""),RANK(CJ15,CJ$5:INDIRECT(CI$1,TRUE)),"")</f>
        <v/>
      </c>
      <c r="CJ15" s="77" t="str">
        <f t="shared" ca="1" si="35"/>
        <v/>
      </c>
      <c r="CK15" s="77" t="str">
        <f t="shared" ca="1" si="13"/>
        <v/>
      </c>
      <c r="CL15" s="105" t="str">
        <f ca="1">IF(CK15&lt;&gt;"",RANK(CK15,CK$5:INDIRECT(CL$1,TRUE)),"")</f>
        <v/>
      </c>
      <c r="CM15" s="114" t="str">
        <f ca="1">IF(AND('Raw Data'!AB13&lt;&gt;"",'Raw Data'!AB13&lt;&gt;0),ROUNDDOWN('Raw Data'!AB13,Title!$M$1),"")</f>
        <v/>
      </c>
      <c r="CN15" s="110" t="str">
        <f ca="1">IF(AND('Raw Data'!AC13&lt;&gt;"",'Raw Data'!AC13&lt;&gt;0),'Raw Data'!AC13,"")</f>
        <v/>
      </c>
      <c r="CO15" s="98" t="str">
        <f ca="1">IF(AND(CM15&gt;0,CM15&lt;&gt;""),IF(Title!$K$1=0,ROUNDDOWN((1000*CM$1)/CM15,2),ROUND((1000*CM$1)/CM15,2)),IF(CM15="","",0))</f>
        <v/>
      </c>
      <c r="CP15" s="74" t="str">
        <f ca="1">IF(OR(CM15&lt;&gt;"",CN15&lt;&gt;""),RANK(CQ15,CQ$5:INDIRECT(CP$1,TRUE)),"")</f>
        <v/>
      </c>
      <c r="CQ15" s="77" t="str">
        <f t="shared" ca="1" si="36"/>
        <v/>
      </c>
      <c r="CR15" s="77" t="str">
        <f t="shared" ca="1" si="14"/>
        <v/>
      </c>
      <c r="CS15" s="105" t="str">
        <f ca="1">IF(CR15&lt;&gt;"",RANK(CR15,CR$5:INDIRECT(CS$1,TRUE)),"")</f>
        <v/>
      </c>
      <c r="CT15" s="114" t="str">
        <f ca="1">IF(AND('Raw Data'!AD13&lt;&gt;"",'Raw Data'!AD13&lt;&gt;0),ROUNDDOWN('Raw Data'!AD13,Title!$M$1),"")</f>
        <v/>
      </c>
      <c r="CU15" s="110" t="str">
        <f ca="1">IF(AND('Raw Data'!AE13&lt;&gt;"",'Raw Data'!AE13&lt;&gt;0),'Raw Data'!AE13,"")</f>
        <v/>
      </c>
      <c r="CV15" s="98" t="str">
        <f ca="1">IF(AND(CT15&gt;0,CT15&lt;&gt;""),IF(Title!$K$1=0,ROUNDDOWN((1000*CT$1)/CT15,2),ROUND((1000*CT$1)/CT15,2)),IF(CT15="","",0))</f>
        <v/>
      </c>
      <c r="CW15" s="74" t="str">
        <f ca="1">IF(OR(CT15&lt;&gt;"",CU15&lt;&gt;""),RANK(CX15,CX$5:INDIRECT(CW$1,TRUE)),"")</f>
        <v/>
      </c>
      <c r="CX15" s="77" t="str">
        <f t="shared" ca="1" si="37"/>
        <v/>
      </c>
      <c r="CY15" s="77" t="str">
        <f t="shared" ca="1" si="15"/>
        <v/>
      </c>
      <c r="CZ15" s="105" t="str">
        <f ca="1">IF(CY15&lt;&gt;"",RANK(CY15,CY$5:INDIRECT(CZ$1,TRUE)),"")</f>
        <v/>
      </c>
      <c r="DA15" s="114" t="str">
        <f ca="1">IF(AND('Raw Data'!AF13&lt;&gt;"",'Raw Data'!AF13&lt;&gt;0),ROUNDDOWN('Raw Data'!AF13,Title!$M$1),"")</f>
        <v/>
      </c>
      <c r="DB15" s="110" t="str">
        <f ca="1">IF(AND('Raw Data'!AG13&lt;&gt;"",'Raw Data'!AG13&lt;&gt;0),'Raw Data'!AG13,"")</f>
        <v/>
      </c>
      <c r="DC15" s="98" t="str">
        <f ca="1">IF(AND(DA15&gt;0,DA15&lt;&gt;""),IF(Title!$K$1=0,ROUNDDOWN((1000*DA$1)/DA15,2),ROUND((1000*DA$1)/DA15,2)),IF(DA15="","",0))</f>
        <v/>
      </c>
      <c r="DD15" s="74" t="str">
        <f ca="1">IF(OR(DA15&lt;&gt;"",DB15&lt;&gt;""),RANK(DE15,DE$5:INDIRECT(DD$1,TRUE)),"")</f>
        <v/>
      </c>
      <c r="DE15" s="77" t="str">
        <f t="shared" ca="1" si="38"/>
        <v/>
      </c>
      <c r="DF15" s="77" t="str">
        <f t="shared" ca="1" si="16"/>
        <v/>
      </c>
      <c r="DG15" s="105" t="str">
        <f ca="1">IF(DF15&lt;&gt;"",RANK(DF15,DF$5:INDIRECT(DG$1,TRUE)),"")</f>
        <v/>
      </c>
      <c r="DH15" s="114" t="str">
        <f ca="1">IF(AND('Raw Data'!AH13&lt;&gt;"",'Raw Data'!AH13&lt;&gt;0),ROUNDDOWN('Raw Data'!AH13,Title!$M$1),"")</f>
        <v/>
      </c>
      <c r="DI15" s="110" t="str">
        <f ca="1">IF(AND('Raw Data'!AI13&lt;&gt;"",'Raw Data'!AI13&lt;&gt;0),'Raw Data'!AI13,"")</f>
        <v/>
      </c>
      <c r="DJ15" s="98" t="str">
        <f ca="1">IF(AND(DH15&gt;0,DH15&lt;&gt;""),IF(Title!$K$1=0,ROUNDDOWN((1000*DH$1)/DH15,2),ROUND((1000*DH$1)/DH15,2)),IF(DH15="","",0))</f>
        <v/>
      </c>
      <c r="DK15" s="74" t="str">
        <f ca="1">IF(OR(DH15&lt;&gt;"",DI15&lt;&gt;""),RANK(DL15,DL$5:INDIRECT(DK$1,TRUE)),"")</f>
        <v/>
      </c>
      <c r="DL15" s="77" t="str">
        <f t="shared" ca="1" si="39"/>
        <v/>
      </c>
      <c r="DM15" s="77" t="str">
        <f t="shared" ca="1" si="17"/>
        <v/>
      </c>
      <c r="DN15" s="105" t="str">
        <f ca="1">IF(DM15&lt;&gt;"",RANK(DM15,DM$5:INDIRECT(DN$1,TRUE)),"")</f>
        <v/>
      </c>
      <c r="DO15" s="114" t="str">
        <f ca="1">IF(AND('Raw Data'!AJ13&lt;&gt;"",'Raw Data'!AJ13&lt;&gt;0),ROUNDDOWN('Raw Data'!AJ13,Title!$M$1),"")</f>
        <v/>
      </c>
      <c r="DP15" s="110" t="str">
        <f ca="1">IF(AND('Raw Data'!AK13&lt;&gt;"",'Raw Data'!AK13&lt;&gt;0),'Raw Data'!AK13,"")</f>
        <v/>
      </c>
      <c r="DQ15" s="98" t="str">
        <f ca="1">IF(AND(DO15&gt;0,DO15&lt;&gt;""),IF(Title!$K$1=0,ROUNDDOWN((1000*DO$1)/DO15,2),ROUND((1000*DO$1)/DO15,2)),IF(DO15="","",0))</f>
        <v/>
      </c>
      <c r="DR15" s="74" t="str">
        <f ca="1">IF(OR(DO15&lt;&gt;"",DP15&lt;&gt;""),RANK(DS15,DS$5:INDIRECT(DR$1,TRUE)),"")</f>
        <v/>
      </c>
      <c r="DS15" s="77" t="str">
        <f t="shared" ca="1" si="40"/>
        <v/>
      </c>
      <c r="DT15" s="77" t="str">
        <f t="shared" ca="1" si="18"/>
        <v/>
      </c>
      <c r="DU15" s="105" t="str">
        <f ca="1">IF(DT15&lt;&gt;"",RANK(DT15,DT$5:INDIRECT(DU$1,TRUE)),"")</f>
        <v/>
      </c>
      <c r="DV15" s="114" t="str">
        <f ca="1">IF(AND('Raw Data'!AL13&lt;&gt;"",'Raw Data'!AL13&lt;&gt;0),ROUNDDOWN('Raw Data'!AL13,Title!$M$1),"")</f>
        <v/>
      </c>
      <c r="DW15" s="110" t="str">
        <f ca="1">IF(AND('Raw Data'!AM13&lt;&gt;"",'Raw Data'!AM13&lt;&gt;0),'Raw Data'!AM13,"")</f>
        <v/>
      </c>
      <c r="DX15" s="98" t="str">
        <f ca="1">IF(AND(DV15&gt;0,DV15&lt;&gt;""),IF(Title!$K$1=0,ROUNDDOWN((1000*DV$1)/DV15,2),ROUND((1000*DV$1)/DV15,2)),IF(DV15="","",0))</f>
        <v/>
      </c>
      <c r="DY15" s="74" t="str">
        <f ca="1">IF(OR(DV15&lt;&gt;"",DW15&lt;&gt;""),RANK(DZ15,DZ$5:INDIRECT(DY$1,TRUE)),"")</f>
        <v/>
      </c>
      <c r="DZ15" s="77" t="str">
        <f t="shared" ca="1" si="41"/>
        <v/>
      </c>
      <c r="EA15" s="77" t="str">
        <f t="shared" ca="1" si="19"/>
        <v/>
      </c>
      <c r="EB15" s="105" t="str">
        <f ca="1">IF(EA15&lt;&gt;"",RANK(EA15,EA$5:INDIRECT(EB$1,TRUE)),"")</f>
        <v/>
      </c>
      <c r="EC15" s="114" t="str">
        <f ca="1">IF(AND('Raw Data'!AN13&lt;&gt;"",'Raw Data'!AN13&lt;&gt;0),ROUNDDOWN('Raw Data'!AN13,Title!$M$1),"")</f>
        <v/>
      </c>
      <c r="ED15" s="110" t="str">
        <f ca="1">IF(AND('Raw Data'!AO13&lt;&gt;"",'Raw Data'!AO13&lt;&gt;0),'Raw Data'!AO13,"")</f>
        <v/>
      </c>
      <c r="EE15" s="98" t="str">
        <f ca="1">IF(AND(EC15&gt;0,EC15&lt;&gt;""),IF(Title!$K$1=0,ROUNDDOWN((1000*EC$1)/EC15,2),ROUND((1000*EC$1)/EC15,2)),IF(EC15="","",0))</f>
        <v/>
      </c>
      <c r="EF15" s="74" t="str">
        <f ca="1">IF(OR(EC15&lt;&gt;"",ED15&lt;&gt;""),RANK(EG15,EG$5:INDIRECT(EF$1,TRUE)),"")</f>
        <v/>
      </c>
      <c r="EG15" s="77" t="str">
        <f t="shared" ca="1" si="42"/>
        <v/>
      </c>
      <c r="EH15" s="77" t="str">
        <f t="shared" ca="1" si="20"/>
        <v/>
      </c>
      <c r="EI15" s="105" t="str">
        <f ca="1">IF(EH15&lt;&gt;"",RANK(EH15,EH$5:INDIRECT(EI$1,TRUE)),"")</f>
        <v/>
      </c>
      <c r="EJ15" s="114" t="str">
        <f ca="1">IF(AND('Raw Data'!AP13&lt;&gt;"",'Raw Data'!AP13&lt;&gt;0),ROUNDDOWN('Raw Data'!AP13,Title!$M$1),"")</f>
        <v/>
      </c>
      <c r="EK15" s="107" t="str">
        <f ca="1">IF(AND('Raw Data'!AQ13&lt;&gt;"",'Raw Data'!AQ13&lt;&gt;0),'Raw Data'!AQ13,"")</f>
        <v/>
      </c>
      <c r="EL15" s="98" t="str">
        <f ca="1">IF(AND(EJ15&gt;0,EJ15&lt;&gt;""),IF(Title!$K$1=0,ROUNDDOWN((1000*EJ$1)/EJ15,2),ROUND((1000*EJ$1)/EJ15,2)),IF(EJ15="","",0))</f>
        <v/>
      </c>
      <c r="EM15" s="74" t="str">
        <f ca="1">IF(OR(EJ15&lt;&gt;"",EK15&lt;&gt;""),RANK(EN15,EN$5:INDIRECT(EM$1,TRUE)),"")</f>
        <v/>
      </c>
      <c r="EN15" s="77" t="str">
        <f t="shared" ca="1" si="43"/>
        <v/>
      </c>
      <c r="EO15" s="77" t="str">
        <f t="shared" ca="1" si="21"/>
        <v/>
      </c>
      <c r="EP15" s="105" t="str">
        <f ca="1">IF(EO15&lt;&gt;"",RANK(EO15,EO$5:INDIRECT(EP$1,TRUE)),"")</f>
        <v/>
      </c>
      <c r="EQ15" s="74" t="str">
        <f t="shared" ca="1" si="44"/>
        <v>$ER$15:$FC$15</v>
      </c>
      <c r="ER15" s="77">
        <f t="shared" si="45"/>
        <v>0</v>
      </c>
      <c r="ES15" s="77">
        <f t="shared" ca="1" si="46"/>
        <v>0</v>
      </c>
      <c r="ET15" s="77">
        <f t="shared" ca="1" si="47"/>
        <v>0</v>
      </c>
      <c r="EU15" s="77">
        <f t="shared" ca="1" si="48"/>
        <v>0</v>
      </c>
      <c r="EV15" s="77">
        <f t="shared" ca="1" si="49"/>
        <v>0</v>
      </c>
      <c r="EW15" s="77">
        <f t="shared" ca="1" si="50"/>
        <v>0</v>
      </c>
      <c r="EX15" s="77">
        <f t="shared" ca="1" si="51"/>
        <v>0</v>
      </c>
      <c r="EY15" s="77">
        <f t="shared" ca="1" si="52"/>
        <v>0</v>
      </c>
      <c r="EZ15" s="77">
        <f t="shared" ca="1" si="53"/>
        <v>0</v>
      </c>
      <c r="FA15" s="77">
        <f t="shared" ca="1" si="54"/>
        <v>0</v>
      </c>
      <c r="FB15" s="77">
        <f t="shared" ca="1" si="55"/>
        <v>0</v>
      </c>
      <c r="FC15" s="77">
        <f t="shared" ca="1" si="56"/>
        <v>0</v>
      </c>
      <c r="FD15" s="77">
        <f t="shared" ca="1" si="57"/>
        <v>0</v>
      </c>
      <c r="FE15" s="77">
        <f t="shared" ca="1" si="58"/>
        <v>0</v>
      </c>
      <c r="FF15" s="77">
        <f t="shared" ca="1" si="59"/>
        <v>0</v>
      </c>
      <c r="FG15" s="77">
        <f t="shared" ca="1" si="60"/>
        <v>0</v>
      </c>
      <c r="FH15" s="77">
        <f t="shared" ca="1" si="61"/>
        <v>0</v>
      </c>
      <c r="FI15" s="77">
        <f t="shared" ca="1" si="62"/>
        <v>0</v>
      </c>
      <c r="FJ15" s="77">
        <f t="shared" ca="1" si="63"/>
        <v>0</v>
      </c>
      <c r="FK15" s="77">
        <f t="shared" ca="1" si="64"/>
        <v>0</v>
      </c>
      <c r="FL15" s="74" t="str">
        <f t="shared" si="65"/>
        <v>$FM$15:$FX$15</v>
      </c>
      <c r="FM15" s="78">
        <f t="shared" si="66"/>
        <v>0</v>
      </c>
      <c r="FN15" s="74">
        <f t="shared" si="67"/>
        <v>0</v>
      </c>
      <c r="FO15" s="74">
        <f t="shared" si="68"/>
        <v>0</v>
      </c>
      <c r="FP15" s="74">
        <f t="shared" si="69"/>
        <v>0</v>
      </c>
      <c r="FQ15" s="74">
        <f t="shared" si="70"/>
        <v>0</v>
      </c>
      <c r="FR15" s="74">
        <f t="shared" si="71"/>
        <v>0</v>
      </c>
      <c r="FS15" s="74">
        <f t="shared" si="72"/>
        <v>0</v>
      </c>
      <c r="FT15" s="74">
        <f t="shared" si="73"/>
        <v>0</v>
      </c>
      <c r="FU15" s="74">
        <f t="shared" si="74"/>
        <v>0</v>
      </c>
      <c r="FV15" s="74">
        <f t="shared" si="75"/>
        <v>0</v>
      </c>
      <c r="FW15" s="74">
        <f t="shared" si="76"/>
        <v>0</v>
      </c>
      <c r="FX15" s="74">
        <f t="shared" si="77"/>
        <v>0</v>
      </c>
      <c r="FY15" s="74">
        <f t="shared" si="78"/>
        <v>0</v>
      </c>
      <c r="FZ15" s="74">
        <f t="shared" si="79"/>
        <v>0</v>
      </c>
      <c r="GA15" s="74">
        <f t="shared" si="80"/>
        <v>0</v>
      </c>
      <c r="GB15" s="74">
        <f t="shared" si="81"/>
        <v>0</v>
      </c>
      <c r="GC15" s="74">
        <f t="shared" si="82"/>
        <v>0</v>
      </c>
      <c r="GD15" s="74">
        <f t="shared" si="83"/>
        <v>0</v>
      </c>
      <c r="GE15" s="74">
        <f t="shared" si="84"/>
        <v>0</v>
      </c>
      <c r="GF15" s="74">
        <f t="shared" si="85"/>
        <v>0</v>
      </c>
      <c r="GG15" s="74" t="str">
        <f t="shared" si="86"/>
        <v>GS15</v>
      </c>
      <c r="GH15" s="77">
        <f ca="1">GetDiscardScore($ER15:ER15,GH$1)</f>
        <v>0</v>
      </c>
      <c r="GI15" s="77">
        <f ca="1">GetDiscardScore($ER15:ES15,GI$1)</f>
        <v>0</v>
      </c>
      <c r="GJ15" s="77">
        <f ca="1">GetDiscardScore($ER15:ET15,GJ$1)</f>
        <v>0</v>
      </c>
      <c r="GK15" s="77">
        <f ca="1">GetDiscardScore($ER15:EU15,GK$1)</f>
        <v>0</v>
      </c>
      <c r="GL15" s="77">
        <f ca="1">GetDiscardScore($ER15:EV15,GL$1)</f>
        <v>0</v>
      </c>
      <c r="GM15" s="77">
        <f ca="1">GetDiscardScore($ER15:EW15,GM$1)</f>
        <v>0</v>
      </c>
      <c r="GN15" s="77">
        <f ca="1">GetDiscardScore($ER15:EX15,GN$1)</f>
        <v>0</v>
      </c>
      <c r="GO15" s="77">
        <f ca="1">GetDiscardScore($ER15:EY15,GO$1)</f>
        <v>0</v>
      </c>
      <c r="GP15" s="77">
        <f ca="1">GetDiscardScore($ER15:EZ15,GP$1)</f>
        <v>0</v>
      </c>
      <c r="GQ15" s="77">
        <f ca="1">GetDiscardScore($ER15:FA15,GQ$1)</f>
        <v>0</v>
      </c>
      <c r="GR15" s="77">
        <f ca="1">GetDiscardScore($ER15:FB15,GR$1)</f>
        <v>0</v>
      </c>
      <c r="GS15" s="77">
        <f ca="1">GetDiscardScore($ER15:FC15,GS$1)</f>
        <v>0</v>
      </c>
      <c r="GT15" s="77">
        <f ca="1">GetDiscardScore($ER15:FD15,GT$1)</f>
        <v>0</v>
      </c>
      <c r="GU15" s="77">
        <f ca="1">GetDiscardScore($ER15:FE15,GU$1)</f>
        <v>0</v>
      </c>
      <c r="GV15" s="77">
        <f ca="1">GetDiscardScore($ER15:FF15,GV$1)</f>
        <v>0</v>
      </c>
      <c r="GW15" s="77">
        <f ca="1">GetDiscardScore($ER15:FG15,GW$1)</f>
        <v>0</v>
      </c>
      <c r="GX15" s="77">
        <f ca="1">GetDiscardScore($ER15:FH15,GX$1)</f>
        <v>0</v>
      </c>
      <c r="GY15" s="77">
        <f ca="1">GetDiscardScore($ER15:FI15,GY$1)</f>
        <v>0</v>
      </c>
      <c r="GZ15" s="77">
        <f ca="1">GetDiscardScore($ER15:FJ15,GZ$1)</f>
        <v>0</v>
      </c>
      <c r="HA15" s="77">
        <f ca="1">GetDiscardScore($ER15:FK15,HA$1)</f>
        <v>0</v>
      </c>
      <c r="HB15" s="79" t="str">
        <f t="shared" ca="1" si="87"/>
        <v/>
      </c>
      <c r="HC15" s="78" t="str">
        <f ca="1">IF(HB15&lt;&gt;"",RANK(HB15,HB$5:INDIRECT(HC$1,TRUE),0),"")</f>
        <v/>
      </c>
      <c r="HD15" s="76" t="str">
        <f t="shared" ca="1" si="88"/>
        <v/>
      </c>
    </row>
    <row r="16" spans="1:212" s="74" customFormat="1" ht="11.25">
      <c r="A16" s="39">
        <v>12</v>
      </c>
      <c r="B16" s="39" t="str">
        <f ca="1">IF('Raw Data'!B14&lt;&gt;"",'Raw Data'!B14,"")</f>
        <v/>
      </c>
      <c r="C16" s="74" t="str">
        <f ca="1">IF('Raw Data'!C14&lt;&gt;"",'Raw Data'!C14,"")</f>
        <v/>
      </c>
      <c r="D16" s="40" t="str">
        <f t="shared" ca="1" si="22"/>
        <v/>
      </c>
      <c r="E16" s="75" t="str">
        <f t="shared" ca="1" si="23"/>
        <v/>
      </c>
      <c r="F16" s="100" t="str">
        <f t="shared" ca="1" si="0"/>
        <v/>
      </c>
      <c r="G16" s="114" t="str">
        <f ca="1">IF(AND('Raw Data'!D14&lt;&gt;"",'Raw Data'!D14&lt;&gt;0),ROUNDDOWN('Raw Data'!D14,Title!$M$1),"")</f>
        <v/>
      </c>
      <c r="H16" s="110" t="str">
        <f ca="1">IF(AND('Raw Data'!E14&lt;&gt;"",'Raw Data'!E14&lt;&gt;0),'Raw Data'!E14,"")</f>
        <v/>
      </c>
      <c r="I16" s="98" t="str">
        <f ca="1">IF(AND(G16&lt;&gt;"",G16&gt;0),IF(Title!$K$1=0,ROUNDDOWN((1000*G$1)/G16,2),ROUND((1000*G$1)/G16,2)),IF(G16="","",0))</f>
        <v/>
      </c>
      <c r="J16" s="74" t="str">
        <f ca="1">IF(K16&lt;&gt;0,RANK(K16,K$5:INDIRECT(J$1,TRUE)),"")</f>
        <v/>
      </c>
      <c r="K16" s="77">
        <f ca="1">IF(AND(H16&lt;&gt;"",I16&lt;&gt;""),I16-H16,IF(AND(H16&lt;&gt;"",I16=""),0-H16,IF(I16&lt;&gt;"",I16,0)))</f>
        <v>0</v>
      </c>
      <c r="L16" s="77" t="str">
        <f t="shared" ca="1" si="2"/>
        <v/>
      </c>
      <c r="M16" s="105" t="str">
        <f ca="1">IF(L16&lt;&gt;"",RANK(L16,L$5:INDIRECT(M$1,TRUE)),"")</f>
        <v/>
      </c>
      <c r="N16" s="114" t="str">
        <f ca="1">IF(AND('Raw Data'!F14&lt;&gt;"",'Raw Data'!F14&lt;&gt;0),ROUNDDOWN('Raw Data'!F14,Title!$M$1),"")</f>
        <v/>
      </c>
      <c r="O16" s="110" t="str">
        <f ca="1">IF(AND('Raw Data'!G14&lt;&gt;"",'Raw Data'!G14&lt;&gt;0),'Raw Data'!G14,"")</f>
        <v/>
      </c>
      <c r="P16" s="98" t="str">
        <f ca="1">IF(AND(N16&gt;0,N16&lt;&gt;""),IF(Title!$K$1=0,ROUNDDOWN((1000*N$1)/N16,2),ROUND((1000*N$1)/N16,2)),IF(N16="","",0))</f>
        <v/>
      </c>
      <c r="Q16" s="74" t="str">
        <f ca="1">IF(OR(N16&lt;&gt;"",O16&lt;&gt;""),RANK(R16,R$5:INDIRECT(Q$1,TRUE)),"")</f>
        <v/>
      </c>
      <c r="R16" s="77" t="str">
        <f t="shared" ca="1" si="24"/>
        <v/>
      </c>
      <c r="S16" s="77" t="str">
        <f t="shared" ca="1" si="3"/>
        <v/>
      </c>
      <c r="T16" s="105" t="str">
        <f ca="1">IF(S16&lt;&gt;"",RANK(S16,S$5:INDIRECT(T$1,TRUE)),"")</f>
        <v/>
      </c>
      <c r="U16" s="114" t="str">
        <f ca="1">IF(AND('Raw Data'!H14&lt;&gt;"",'Raw Data'!H14&lt;&gt;0),ROUNDDOWN('Raw Data'!H14,Title!$M$1),"")</f>
        <v/>
      </c>
      <c r="V16" s="110" t="str">
        <f ca="1">IF(AND('Raw Data'!I14&lt;&gt;"",'Raw Data'!I14&lt;&gt;0),'Raw Data'!I14,"")</f>
        <v/>
      </c>
      <c r="W16" s="98" t="str">
        <f ca="1">IF(AND(U16&gt;0,U16&lt;&gt;""),IF(Title!$K$1=0,ROUNDDOWN((1000*U$1)/U16,2),ROUND((1000*U$1)/U16,2)),IF(U16="","",0))</f>
        <v/>
      </c>
      <c r="X16" s="74" t="str">
        <f ca="1">IF(OR(U16&lt;&gt;"",V16&lt;&gt;""),RANK(Y16,Y$5:INDIRECT(X$1,TRUE)),"")</f>
        <v/>
      </c>
      <c r="Y16" s="77" t="str">
        <f t="shared" ca="1" si="25"/>
        <v/>
      </c>
      <c r="Z16" s="77" t="str">
        <f t="shared" ca="1" si="4"/>
        <v/>
      </c>
      <c r="AA16" s="105" t="str">
        <f ca="1">IF(Z16&lt;&gt;"",RANK(Z16,Z$5:INDIRECT(AA$1,TRUE)),"")</f>
        <v/>
      </c>
      <c r="AB16" s="114" t="str">
        <f ca="1">IF(AND('Raw Data'!J14&lt;&gt;"",'Raw Data'!J14&lt;&gt;0),ROUNDDOWN('Raw Data'!J14,Title!$M$1),"")</f>
        <v/>
      </c>
      <c r="AC16" s="110" t="str">
        <f ca="1">IF(AND('Raw Data'!K14&lt;&gt;"",'Raw Data'!K14&lt;&gt;0),'Raw Data'!K14,"")</f>
        <v/>
      </c>
      <c r="AD16" s="98" t="str">
        <f ca="1">IF(AND(AB16&gt;0,AB16&lt;&gt;""),IF(Title!$K$1=0,ROUNDDOWN((1000*AB$1)/AB16,2),ROUND((1000*AB$1)/AB16,2)),IF(AB16="","",0))</f>
        <v/>
      </c>
      <c r="AE16" s="74" t="str">
        <f ca="1">IF(OR(AB16&lt;&gt;"",AC16&lt;&gt;""),RANK(AF16,AF$5:INDIRECT(AE$1,TRUE)),"")</f>
        <v/>
      </c>
      <c r="AF16" s="77" t="str">
        <f t="shared" ca="1" si="26"/>
        <v/>
      </c>
      <c r="AG16" s="77" t="str">
        <f t="shared" ca="1" si="5"/>
        <v/>
      </c>
      <c r="AH16" s="105" t="str">
        <f ca="1">IF(AG16&lt;&gt;"",RANK(AG16,AG$5:INDIRECT(AH$1,TRUE)),"")</f>
        <v/>
      </c>
      <c r="AI16" s="114" t="str">
        <f ca="1">IF(AND('Raw Data'!L14&lt;&gt;"",'Raw Data'!L14&lt;&gt;0),ROUNDDOWN('Raw Data'!L14,Title!$M$1),"")</f>
        <v/>
      </c>
      <c r="AJ16" s="110" t="str">
        <f ca="1">IF(AND('Raw Data'!M14&lt;&gt;"",'Raw Data'!M14&lt;&gt;0),'Raw Data'!M14,"")</f>
        <v/>
      </c>
      <c r="AK16" s="98" t="str">
        <f ca="1">IF(AND(AI16&gt;0,AI16&lt;&gt;""),IF(Title!$K$1=0,ROUNDDOWN((1000*AI$1)/AI16,2),ROUND((1000*AI$1)/AI16,2)),IF(AI16="","",0))</f>
        <v/>
      </c>
      <c r="AL16" s="74" t="str">
        <f ca="1">IF(OR(AI16&lt;&gt;"",AJ16&lt;&gt;""),RANK(AM16,AM$5:INDIRECT(AL$1,TRUE)),"")</f>
        <v/>
      </c>
      <c r="AM16" s="77" t="str">
        <f t="shared" ca="1" si="27"/>
        <v/>
      </c>
      <c r="AN16" s="77" t="str">
        <f t="shared" ca="1" si="6"/>
        <v/>
      </c>
      <c r="AO16" s="105" t="str">
        <f ca="1">IF(AN16&lt;&gt;"",RANK(AN16,AN$5:INDIRECT(AO$1,TRUE)),"")</f>
        <v/>
      </c>
      <c r="AP16" s="114" t="str">
        <f ca="1">IF(AND('Raw Data'!N14&lt;&gt;"",'Raw Data'!N14&lt;&gt;0),ROUNDDOWN('Raw Data'!N14,Title!$M$1),"")</f>
        <v/>
      </c>
      <c r="AQ16" s="110" t="str">
        <f ca="1">IF(AND('Raw Data'!O14&lt;&gt;"",'Raw Data'!O14&lt;&gt;0),'Raw Data'!O14,"")</f>
        <v/>
      </c>
      <c r="AR16" s="98" t="str">
        <f ca="1">IF(AND(AP16&gt;0,AP16&lt;&gt;""),IF(Title!$K$1=0,ROUNDDOWN((1000*AP$1)/AP16,2),ROUND((1000*AP$1)/AP16,2)),IF(AP16="","",0))</f>
        <v/>
      </c>
      <c r="AS16" s="74" t="str">
        <f ca="1">IF(OR(AP16&lt;&gt;"",AQ16&lt;&gt;""),RANK(AT16,AT$5:INDIRECT(AS$1,TRUE)),"")</f>
        <v/>
      </c>
      <c r="AT16" s="77" t="str">
        <f t="shared" ca="1" si="28"/>
        <v/>
      </c>
      <c r="AU16" s="77" t="str">
        <f t="shared" ca="1" si="7"/>
        <v/>
      </c>
      <c r="AV16" s="105" t="str">
        <f ca="1">IF(AU16&lt;&gt;"",RANK(AU16,AU$5:INDIRECT(AV$1,TRUE)),"")</f>
        <v/>
      </c>
      <c r="AW16" s="114" t="str">
        <f ca="1">IF(AND('Raw Data'!P14&lt;&gt;"",'Raw Data'!P14&lt;&gt;0),ROUNDDOWN('Raw Data'!P14,Title!$M$1),"")</f>
        <v/>
      </c>
      <c r="AX16" s="110" t="str">
        <f ca="1">IF(AND('Raw Data'!Q14&lt;&gt;"",'Raw Data'!Q14&lt;&gt;0),'Raw Data'!Q14,"")</f>
        <v/>
      </c>
      <c r="AY16" s="98" t="str">
        <f ca="1">IF(AND(AW16&gt;0,AW16&lt;&gt;""),IF(Title!$K$1=0,ROUNDDOWN((1000*AW$1)/AW16,2),ROUND((1000*AW$1)/AW16,2)),IF(AW16="","",0))</f>
        <v/>
      </c>
      <c r="AZ16" s="74" t="str">
        <f ca="1">IF(OR(AW16&lt;&gt;"",AX16&lt;&gt;""),RANK(BA16,BA$5:INDIRECT(AZ$1,TRUE)),"")</f>
        <v/>
      </c>
      <c r="BA16" s="77" t="str">
        <f t="shared" ca="1" si="29"/>
        <v/>
      </c>
      <c r="BB16" s="77" t="str">
        <f t="shared" ca="1" si="8"/>
        <v/>
      </c>
      <c r="BC16" s="105" t="str">
        <f ca="1">IF(BB16&lt;&gt;"",RANK(BB16,BB$5:INDIRECT(BC$1,TRUE)),"")</f>
        <v/>
      </c>
      <c r="BD16" s="114" t="str">
        <f ca="1">IF(AND('Raw Data'!R14&lt;&gt;"",'Raw Data'!R14&lt;&gt;0),ROUNDDOWN('Raw Data'!R14,Title!$M$1),"")</f>
        <v/>
      </c>
      <c r="BE16" s="110" t="str">
        <f ca="1">IF(AND('Raw Data'!S14&lt;&gt;"",'Raw Data'!S14&lt;&gt;0),'Raw Data'!S14,"")</f>
        <v/>
      </c>
      <c r="BF16" s="98" t="str">
        <f ca="1">IF(AND(BD16&gt;0,BD16&lt;&gt;""),IF(Title!$K$1=0,ROUNDDOWN((1000*BD$1)/BD16,2),ROUND((1000*BD$1)/BD16,2)),IF(BD16="","",0))</f>
        <v/>
      </c>
      <c r="BG16" s="74" t="str">
        <f ca="1">IF(OR(BD16&lt;&gt;"",BE16&lt;&gt;""),RANK(BH16,BH$5:INDIRECT(BG$1,TRUE)),"")</f>
        <v/>
      </c>
      <c r="BH16" s="77" t="str">
        <f t="shared" ca="1" si="30"/>
        <v/>
      </c>
      <c r="BI16" s="77" t="str">
        <f t="shared" ca="1" si="9"/>
        <v/>
      </c>
      <c r="BJ16" s="105" t="str">
        <f ca="1">IF(BI16&lt;&gt;"",RANK(BI16,BI$5:INDIRECT(BJ$1,TRUE)),"")</f>
        <v/>
      </c>
      <c r="BK16" s="114" t="str">
        <f ca="1">IF(AND('Raw Data'!T14&lt;&gt;"",'Raw Data'!T14&lt;&gt;0),ROUNDDOWN('Raw Data'!T14,Title!$M$1),"")</f>
        <v/>
      </c>
      <c r="BL16" s="110" t="str">
        <f ca="1">IF(AND('Raw Data'!U14&lt;&gt;"",'Raw Data'!U14&lt;&gt;0),'Raw Data'!U14,"")</f>
        <v/>
      </c>
      <c r="BM16" s="98" t="str">
        <f t="shared" ca="1" si="31"/>
        <v/>
      </c>
      <c r="BN16" s="74" t="str">
        <f ca="1">IF(OR(BK16&lt;&gt;"",BL16&lt;&gt;""),RANK(BO16,BO$5:INDIRECT(BN$1,TRUE)),"")</f>
        <v/>
      </c>
      <c r="BO16" s="77" t="str">
        <f t="shared" ca="1" si="32"/>
        <v/>
      </c>
      <c r="BP16" s="77" t="str">
        <f t="shared" ca="1" si="10"/>
        <v/>
      </c>
      <c r="BQ16" s="105" t="str">
        <f ca="1">IF(BP16&lt;&gt;"",RANK(BP16,BP$5:INDIRECT(BQ$1,TRUE)),"")</f>
        <v/>
      </c>
      <c r="BR16" s="114" t="str">
        <f ca="1">IF(AND('Raw Data'!V14&lt;&gt;"",'Raw Data'!V14&lt;&gt;0),ROUNDDOWN('Raw Data'!V14,Title!$M$1),"")</f>
        <v/>
      </c>
      <c r="BS16" s="110" t="str">
        <f ca="1">IF(AND('Raw Data'!W14&lt;&gt;"",'Raw Data'!W14&lt;&gt;0),'Raw Data'!W14,"")</f>
        <v/>
      </c>
      <c r="BT16" s="98" t="str">
        <f ca="1">IF(AND(BR16&gt;0,BR16&lt;&gt;""),IF(Title!$K$1=0,ROUNDDOWN((1000*BR$1)/BR16,2),ROUND((1000*BR$1)/BR16,2)),IF(BR16="","",0))</f>
        <v/>
      </c>
      <c r="BU16" s="74" t="str">
        <f ca="1">IF(OR(BR16&lt;&gt;"",BS16&lt;&gt;""),RANK(BV16,BV$5:INDIRECT(BU$1,TRUE)),"")</f>
        <v/>
      </c>
      <c r="BV16" s="77" t="str">
        <f t="shared" ca="1" si="33"/>
        <v/>
      </c>
      <c r="BW16" s="77" t="str">
        <f t="shared" ca="1" si="11"/>
        <v/>
      </c>
      <c r="BX16" s="105" t="str">
        <f ca="1">IF(BW16&lt;&gt;"",RANK(BW16,BW$5:INDIRECT(BX$1,TRUE)),"")</f>
        <v/>
      </c>
      <c r="BY16" s="114" t="str">
        <f ca="1">IF(AND('Raw Data'!X14&lt;&gt;"",'Raw Data'!X14&lt;&gt;0),ROUNDDOWN('Raw Data'!X14,Title!$M$1),"")</f>
        <v/>
      </c>
      <c r="BZ16" s="110" t="str">
        <f ca="1">IF(AND('Raw Data'!Y14&lt;&gt;"",'Raw Data'!Y14&lt;&gt;0),'Raw Data'!Y14,"")</f>
        <v/>
      </c>
      <c r="CA16" s="98" t="str">
        <f ca="1">IF(AND(BY16&gt;0,BY16&lt;&gt;""),IF(Title!$K$1=0,ROUNDDOWN((1000*BY$1)/BY16,2),ROUND((1000*BY$1)/BY16,2)),IF(BY16="","",0))</f>
        <v/>
      </c>
      <c r="CB16" s="74" t="str">
        <f ca="1">IF(OR(BY16&lt;&gt;"",BZ16&lt;&gt;""),RANK(CC16,CC$5:INDIRECT(CB$1,TRUE)),"")</f>
        <v/>
      </c>
      <c r="CC16" s="77" t="str">
        <f t="shared" ca="1" si="34"/>
        <v/>
      </c>
      <c r="CD16" s="77" t="str">
        <f t="shared" ca="1" si="12"/>
        <v/>
      </c>
      <c r="CE16" s="105" t="str">
        <f ca="1">IF(CD16&lt;&gt;"",RANK(CD16,CD$5:INDIRECT(CE$1,TRUE)),"")</f>
        <v/>
      </c>
      <c r="CF16" s="114" t="str">
        <f ca="1">IF(AND('Raw Data'!Z14&lt;&gt;"",'Raw Data'!Z14&lt;&gt;0),ROUNDDOWN('Raw Data'!Z14,Title!$M$1),"")</f>
        <v/>
      </c>
      <c r="CG16" s="110" t="str">
        <f ca="1">IF(AND('Raw Data'!AA14&lt;&gt;"",'Raw Data'!AA14&lt;&gt;0),'Raw Data'!AA14,"")</f>
        <v/>
      </c>
      <c r="CH16" s="98" t="str">
        <f ca="1">IF(AND(CF16&gt;0,CF16&lt;&gt;""),IF(Title!$K$1=0,ROUNDDOWN((1000*CF$1)/CF16,2),ROUND((1000*CF$1)/CF16,2)),IF(CF16="","",0))</f>
        <v/>
      </c>
      <c r="CI16" s="74" t="str">
        <f ca="1">IF(OR(CF16&lt;&gt;"",CG16&lt;&gt;""),RANK(CJ16,CJ$5:INDIRECT(CI$1,TRUE)),"")</f>
        <v/>
      </c>
      <c r="CJ16" s="77" t="str">
        <f t="shared" ca="1" si="35"/>
        <v/>
      </c>
      <c r="CK16" s="77" t="str">
        <f t="shared" ca="1" si="13"/>
        <v/>
      </c>
      <c r="CL16" s="105" t="str">
        <f ca="1">IF(CK16&lt;&gt;"",RANK(CK16,CK$5:INDIRECT(CL$1,TRUE)),"")</f>
        <v/>
      </c>
      <c r="CM16" s="114" t="str">
        <f ca="1">IF(AND('Raw Data'!AB14&lt;&gt;"",'Raw Data'!AB14&lt;&gt;0),ROUNDDOWN('Raw Data'!AB14,Title!$M$1),"")</f>
        <v/>
      </c>
      <c r="CN16" s="110" t="str">
        <f ca="1">IF(AND('Raw Data'!AC14&lt;&gt;"",'Raw Data'!AC14&lt;&gt;0),'Raw Data'!AC14,"")</f>
        <v/>
      </c>
      <c r="CO16" s="98" t="str">
        <f ca="1">IF(AND(CM16&gt;0,CM16&lt;&gt;""),IF(Title!$K$1=0,ROUNDDOWN((1000*CM$1)/CM16,2),ROUND((1000*CM$1)/CM16,2)),IF(CM16="","",0))</f>
        <v/>
      </c>
      <c r="CP16" s="74" t="str">
        <f ca="1">IF(OR(CM16&lt;&gt;"",CN16&lt;&gt;""),RANK(CQ16,CQ$5:INDIRECT(CP$1,TRUE)),"")</f>
        <v/>
      </c>
      <c r="CQ16" s="77" t="str">
        <f t="shared" ca="1" si="36"/>
        <v/>
      </c>
      <c r="CR16" s="77" t="str">
        <f t="shared" ca="1" si="14"/>
        <v/>
      </c>
      <c r="CS16" s="105" t="str">
        <f ca="1">IF(CR16&lt;&gt;"",RANK(CR16,CR$5:INDIRECT(CS$1,TRUE)),"")</f>
        <v/>
      </c>
      <c r="CT16" s="114" t="str">
        <f ca="1">IF(AND('Raw Data'!AD14&lt;&gt;"",'Raw Data'!AD14&lt;&gt;0),ROUNDDOWN('Raw Data'!AD14,Title!$M$1),"")</f>
        <v/>
      </c>
      <c r="CU16" s="110" t="str">
        <f ca="1">IF(AND('Raw Data'!AE14&lt;&gt;"",'Raw Data'!AE14&lt;&gt;0),'Raw Data'!AE14,"")</f>
        <v/>
      </c>
      <c r="CV16" s="98" t="str">
        <f ca="1">IF(AND(CT16&gt;0,CT16&lt;&gt;""),IF(Title!$K$1=0,ROUNDDOWN((1000*CT$1)/CT16,2),ROUND((1000*CT$1)/CT16,2)),IF(CT16="","",0))</f>
        <v/>
      </c>
      <c r="CW16" s="74" t="str">
        <f ca="1">IF(OR(CT16&lt;&gt;"",CU16&lt;&gt;""),RANK(CX16,CX$5:INDIRECT(CW$1,TRUE)),"")</f>
        <v/>
      </c>
      <c r="CX16" s="77" t="str">
        <f t="shared" ca="1" si="37"/>
        <v/>
      </c>
      <c r="CY16" s="77" t="str">
        <f t="shared" ca="1" si="15"/>
        <v/>
      </c>
      <c r="CZ16" s="105" t="str">
        <f ca="1">IF(CY16&lt;&gt;"",RANK(CY16,CY$5:INDIRECT(CZ$1,TRUE)),"")</f>
        <v/>
      </c>
      <c r="DA16" s="114" t="str">
        <f ca="1">IF(AND('Raw Data'!AF14&lt;&gt;"",'Raw Data'!AF14&lt;&gt;0),ROUNDDOWN('Raw Data'!AF14,Title!$M$1),"")</f>
        <v/>
      </c>
      <c r="DB16" s="110" t="str">
        <f ca="1">IF(AND('Raw Data'!AG14&lt;&gt;"",'Raw Data'!AG14&lt;&gt;0),'Raw Data'!AG14,"")</f>
        <v/>
      </c>
      <c r="DC16" s="98" t="str">
        <f ca="1">IF(AND(DA16&gt;0,DA16&lt;&gt;""),IF(Title!$K$1=0,ROUNDDOWN((1000*DA$1)/DA16,2),ROUND((1000*DA$1)/DA16,2)),IF(DA16="","",0))</f>
        <v/>
      </c>
      <c r="DD16" s="74" t="str">
        <f ca="1">IF(OR(DA16&lt;&gt;"",DB16&lt;&gt;""),RANK(DE16,DE$5:INDIRECT(DD$1,TRUE)),"")</f>
        <v/>
      </c>
      <c r="DE16" s="77" t="str">
        <f t="shared" ca="1" si="38"/>
        <v/>
      </c>
      <c r="DF16" s="77" t="str">
        <f t="shared" ca="1" si="16"/>
        <v/>
      </c>
      <c r="DG16" s="105" t="str">
        <f ca="1">IF(DF16&lt;&gt;"",RANK(DF16,DF$5:INDIRECT(DG$1,TRUE)),"")</f>
        <v/>
      </c>
      <c r="DH16" s="114" t="str">
        <f ca="1">IF(AND('Raw Data'!AH14&lt;&gt;"",'Raw Data'!AH14&lt;&gt;0),ROUNDDOWN('Raw Data'!AH14,Title!$M$1),"")</f>
        <v/>
      </c>
      <c r="DI16" s="110" t="str">
        <f ca="1">IF(AND('Raw Data'!AI14&lt;&gt;"",'Raw Data'!AI14&lt;&gt;0),'Raw Data'!AI14,"")</f>
        <v/>
      </c>
      <c r="DJ16" s="98" t="str">
        <f ca="1">IF(AND(DH16&gt;0,DH16&lt;&gt;""),IF(Title!$K$1=0,ROUNDDOWN((1000*DH$1)/DH16,2),ROUND((1000*DH$1)/DH16,2)),IF(DH16="","",0))</f>
        <v/>
      </c>
      <c r="DK16" s="74" t="str">
        <f ca="1">IF(OR(DH16&lt;&gt;"",DI16&lt;&gt;""),RANK(DL16,DL$5:INDIRECT(DK$1,TRUE)),"")</f>
        <v/>
      </c>
      <c r="DL16" s="77" t="str">
        <f t="shared" ca="1" si="39"/>
        <v/>
      </c>
      <c r="DM16" s="77" t="str">
        <f t="shared" ca="1" si="17"/>
        <v/>
      </c>
      <c r="DN16" s="105" t="str">
        <f ca="1">IF(DM16&lt;&gt;"",RANK(DM16,DM$5:INDIRECT(DN$1,TRUE)),"")</f>
        <v/>
      </c>
      <c r="DO16" s="114" t="str">
        <f ca="1">IF(AND('Raw Data'!AJ14&lt;&gt;"",'Raw Data'!AJ14&lt;&gt;0),ROUNDDOWN('Raw Data'!AJ14,Title!$M$1),"")</f>
        <v/>
      </c>
      <c r="DP16" s="110" t="str">
        <f ca="1">IF(AND('Raw Data'!AK14&lt;&gt;"",'Raw Data'!AK14&lt;&gt;0),'Raw Data'!AK14,"")</f>
        <v/>
      </c>
      <c r="DQ16" s="98" t="str">
        <f ca="1">IF(AND(DO16&gt;0,DO16&lt;&gt;""),IF(Title!$K$1=0,ROUNDDOWN((1000*DO$1)/DO16,2),ROUND((1000*DO$1)/DO16,2)),IF(DO16="","",0))</f>
        <v/>
      </c>
      <c r="DR16" s="74" t="str">
        <f ca="1">IF(OR(DO16&lt;&gt;"",DP16&lt;&gt;""),RANK(DS16,DS$5:INDIRECT(DR$1,TRUE)),"")</f>
        <v/>
      </c>
      <c r="DS16" s="77" t="str">
        <f t="shared" ca="1" si="40"/>
        <v/>
      </c>
      <c r="DT16" s="77" t="str">
        <f t="shared" ca="1" si="18"/>
        <v/>
      </c>
      <c r="DU16" s="105" t="str">
        <f ca="1">IF(DT16&lt;&gt;"",RANK(DT16,DT$5:INDIRECT(DU$1,TRUE)),"")</f>
        <v/>
      </c>
      <c r="DV16" s="114" t="str">
        <f ca="1">IF(AND('Raw Data'!AL14&lt;&gt;"",'Raw Data'!AL14&lt;&gt;0),ROUNDDOWN('Raw Data'!AL14,Title!$M$1),"")</f>
        <v/>
      </c>
      <c r="DW16" s="110" t="str">
        <f ca="1">IF(AND('Raw Data'!AM14&lt;&gt;"",'Raw Data'!AM14&lt;&gt;0),'Raw Data'!AM14,"")</f>
        <v/>
      </c>
      <c r="DX16" s="98" t="str">
        <f ca="1">IF(AND(DV16&gt;0,DV16&lt;&gt;""),IF(Title!$K$1=0,ROUNDDOWN((1000*DV$1)/DV16,2),ROUND((1000*DV$1)/DV16,2)),IF(DV16="","",0))</f>
        <v/>
      </c>
      <c r="DY16" s="74" t="str">
        <f ca="1">IF(OR(DV16&lt;&gt;"",DW16&lt;&gt;""),RANK(DZ16,DZ$5:INDIRECT(DY$1,TRUE)),"")</f>
        <v/>
      </c>
      <c r="DZ16" s="77" t="str">
        <f t="shared" ca="1" si="41"/>
        <v/>
      </c>
      <c r="EA16" s="77" t="str">
        <f t="shared" ca="1" si="19"/>
        <v/>
      </c>
      <c r="EB16" s="105" t="str">
        <f ca="1">IF(EA16&lt;&gt;"",RANK(EA16,EA$5:INDIRECT(EB$1,TRUE)),"")</f>
        <v/>
      </c>
      <c r="EC16" s="114" t="str">
        <f ca="1">IF(AND('Raw Data'!AN14&lt;&gt;"",'Raw Data'!AN14&lt;&gt;0),ROUNDDOWN('Raw Data'!AN14,Title!$M$1),"")</f>
        <v/>
      </c>
      <c r="ED16" s="110" t="str">
        <f ca="1">IF(AND('Raw Data'!AO14&lt;&gt;"",'Raw Data'!AO14&lt;&gt;0),'Raw Data'!AO14,"")</f>
        <v/>
      </c>
      <c r="EE16" s="98" t="str">
        <f ca="1">IF(AND(EC16&gt;0,EC16&lt;&gt;""),IF(Title!$K$1=0,ROUNDDOWN((1000*EC$1)/EC16,2),ROUND((1000*EC$1)/EC16,2)),IF(EC16="","",0))</f>
        <v/>
      </c>
      <c r="EF16" s="74" t="str">
        <f ca="1">IF(OR(EC16&lt;&gt;"",ED16&lt;&gt;""),RANK(EG16,EG$5:INDIRECT(EF$1,TRUE)),"")</f>
        <v/>
      </c>
      <c r="EG16" s="77" t="str">
        <f t="shared" ca="1" si="42"/>
        <v/>
      </c>
      <c r="EH16" s="77" t="str">
        <f t="shared" ca="1" si="20"/>
        <v/>
      </c>
      <c r="EI16" s="105" t="str">
        <f ca="1">IF(EH16&lt;&gt;"",RANK(EH16,EH$5:INDIRECT(EI$1,TRUE)),"")</f>
        <v/>
      </c>
      <c r="EJ16" s="114" t="str">
        <f ca="1">IF(AND('Raw Data'!AP14&lt;&gt;"",'Raw Data'!AP14&lt;&gt;0),ROUNDDOWN('Raw Data'!AP14,Title!$M$1),"")</f>
        <v/>
      </c>
      <c r="EK16" s="107" t="str">
        <f ca="1">IF(AND('Raw Data'!AQ14&lt;&gt;"",'Raw Data'!AQ14&lt;&gt;0),'Raw Data'!AQ14,"")</f>
        <v/>
      </c>
      <c r="EL16" s="98" t="str">
        <f ca="1">IF(AND(EJ16&gt;0,EJ16&lt;&gt;""),IF(Title!$K$1=0,ROUNDDOWN((1000*EJ$1)/EJ16,2),ROUND((1000*EJ$1)/EJ16,2)),IF(EJ16="","",0))</f>
        <v/>
      </c>
      <c r="EM16" s="74" t="str">
        <f ca="1">IF(OR(EJ16&lt;&gt;"",EK16&lt;&gt;""),RANK(EN16,EN$5:INDIRECT(EM$1,TRUE)),"")</f>
        <v/>
      </c>
      <c r="EN16" s="77" t="str">
        <f t="shared" ca="1" si="43"/>
        <v/>
      </c>
      <c r="EO16" s="77" t="str">
        <f t="shared" ca="1" si="21"/>
        <v/>
      </c>
      <c r="EP16" s="105" t="str">
        <f ca="1">IF(EO16&lt;&gt;"",RANK(EO16,EO$5:INDIRECT(EP$1,TRUE)),"")</f>
        <v/>
      </c>
      <c r="EQ16" s="74" t="str">
        <f t="shared" ca="1" si="44"/>
        <v>$ER$16:$FC$16</v>
      </c>
      <c r="ER16" s="77">
        <f t="shared" si="45"/>
        <v>0</v>
      </c>
      <c r="ES16" s="77">
        <f t="shared" ca="1" si="46"/>
        <v>0</v>
      </c>
      <c r="ET16" s="77">
        <f t="shared" ca="1" si="47"/>
        <v>0</v>
      </c>
      <c r="EU16" s="77">
        <f t="shared" ca="1" si="48"/>
        <v>0</v>
      </c>
      <c r="EV16" s="77">
        <f t="shared" ca="1" si="49"/>
        <v>0</v>
      </c>
      <c r="EW16" s="77">
        <f t="shared" ca="1" si="50"/>
        <v>0</v>
      </c>
      <c r="EX16" s="77">
        <f t="shared" ca="1" si="51"/>
        <v>0</v>
      </c>
      <c r="EY16" s="77">
        <f t="shared" ca="1" si="52"/>
        <v>0</v>
      </c>
      <c r="EZ16" s="77">
        <f t="shared" ca="1" si="53"/>
        <v>0</v>
      </c>
      <c r="FA16" s="77">
        <f t="shared" ca="1" si="54"/>
        <v>0</v>
      </c>
      <c r="FB16" s="77">
        <f t="shared" ca="1" si="55"/>
        <v>0</v>
      </c>
      <c r="FC16" s="77">
        <f t="shared" ca="1" si="56"/>
        <v>0</v>
      </c>
      <c r="FD16" s="77">
        <f t="shared" ca="1" si="57"/>
        <v>0</v>
      </c>
      <c r="FE16" s="77">
        <f t="shared" ca="1" si="58"/>
        <v>0</v>
      </c>
      <c r="FF16" s="77">
        <f t="shared" ca="1" si="59"/>
        <v>0</v>
      </c>
      <c r="FG16" s="77">
        <f t="shared" ca="1" si="60"/>
        <v>0</v>
      </c>
      <c r="FH16" s="77">
        <f t="shared" ca="1" si="61"/>
        <v>0</v>
      </c>
      <c r="FI16" s="77">
        <f t="shared" ca="1" si="62"/>
        <v>0</v>
      </c>
      <c r="FJ16" s="77">
        <f t="shared" ca="1" si="63"/>
        <v>0</v>
      </c>
      <c r="FK16" s="77">
        <f t="shared" ca="1" si="64"/>
        <v>0</v>
      </c>
      <c r="FL16" s="74" t="str">
        <f t="shared" si="65"/>
        <v>$FM$16:$FX$16</v>
      </c>
      <c r="FM16" s="78">
        <f t="shared" si="66"/>
        <v>0</v>
      </c>
      <c r="FN16" s="74">
        <f t="shared" si="67"/>
        <v>0</v>
      </c>
      <c r="FO16" s="74">
        <f t="shared" si="68"/>
        <v>0</v>
      </c>
      <c r="FP16" s="74">
        <f t="shared" si="69"/>
        <v>0</v>
      </c>
      <c r="FQ16" s="74">
        <f t="shared" si="70"/>
        <v>0</v>
      </c>
      <c r="FR16" s="74">
        <f t="shared" si="71"/>
        <v>0</v>
      </c>
      <c r="FS16" s="74">
        <f t="shared" si="72"/>
        <v>0</v>
      </c>
      <c r="FT16" s="74">
        <f t="shared" si="73"/>
        <v>0</v>
      </c>
      <c r="FU16" s="74">
        <f t="shared" si="74"/>
        <v>0</v>
      </c>
      <c r="FV16" s="74">
        <f t="shared" si="75"/>
        <v>0</v>
      </c>
      <c r="FW16" s="74">
        <f t="shared" si="76"/>
        <v>0</v>
      </c>
      <c r="FX16" s="74">
        <f t="shared" si="77"/>
        <v>0</v>
      </c>
      <c r="FY16" s="74">
        <f t="shared" si="78"/>
        <v>0</v>
      </c>
      <c r="FZ16" s="74">
        <f t="shared" si="79"/>
        <v>0</v>
      </c>
      <c r="GA16" s="74">
        <f t="shared" si="80"/>
        <v>0</v>
      </c>
      <c r="GB16" s="74">
        <f t="shared" si="81"/>
        <v>0</v>
      </c>
      <c r="GC16" s="74">
        <f t="shared" si="82"/>
        <v>0</v>
      </c>
      <c r="GD16" s="74">
        <f t="shared" si="83"/>
        <v>0</v>
      </c>
      <c r="GE16" s="74">
        <f t="shared" si="84"/>
        <v>0</v>
      </c>
      <c r="GF16" s="74">
        <f t="shared" si="85"/>
        <v>0</v>
      </c>
      <c r="GG16" s="74" t="str">
        <f t="shared" si="86"/>
        <v>GS16</v>
      </c>
      <c r="GH16" s="77">
        <f ca="1">GetDiscardScore($ER16:ER16,GH$1)</f>
        <v>0</v>
      </c>
      <c r="GI16" s="77">
        <f ca="1">GetDiscardScore($ER16:ES16,GI$1)</f>
        <v>0</v>
      </c>
      <c r="GJ16" s="77">
        <f ca="1">GetDiscardScore($ER16:ET16,GJ$1)</f>
        <v>0</v>
      </c>
      <c r="GK16" s="77">
        <f ca="1">GetDiscardScore($ER16:EU16,GK$1)</f>
        <v>0</v>
      </c>
      <c r="GL16" s="77">
        <f ca="1">GetDiscardScore($ER16:EV16,GL$1)</f>
        <v>0</v>
      </c>
      <c r="GM16" s="77">
        <f ca="1">GetDiscardScore($ER16:EW16,GM$1)</f>
        <v>0</v>
      </c>
      <c r="GN16" s="77">
        <f ca="1">GetDiscardScore($ER16:EX16,GN$1)</f>
        <v>0</v>
      </c>
      <c r="GO16" s="77">
        <f ca="1">GetDiscardScore($ER16:EY16,GO$1)</f>
        <v>0</v>
      </c>
      <c r="GP16" s="77">
        <f ca="1">GetDiscardScore($ER16:EZ16,GP$1)</f>
        <v>0</v>
      </c>
      <c r="GQ16" s="77">
        <f ca="1">GetDiscardScore($ER16:FA16,GQ$1)</f>
        <v>0</v>
      </c>
      <c r="GR16" s="77">
        <f ca="1">GetDiscardScore($ER16:FB16,GR$1)</f>
        <v>0</v>
      </c>
      <c r="GS16" s="77">
        <f ca="1">GetDiscardScore($ER16:FC16,GS$1)</f>
        <v>0</v>
      </c>
      <c r="GT16" s="77">
        <f ca="1">GetDiscardScore($ER16:FD16,GT$1)</f>
        <v>0</v>
      </c>
      <c r="GU16" s="77">
        <f ca="1">GetDiscardScore($ER16:FE16,GU$1)</f>
        <v>0</v>
      </c>
      <c r="GV16" s="77">
        <f ca="1">GetDiscardScore($ER16:FF16,GV$1)</f>
        <v>0</v>
      </c>
      <c r="GW16" s="77">
        <f ca="1">GetDiscardScore($ER16:FG16,GW$1)</f>
        <v>0</v>
      </c>
      <c r="GX16" s="77">
        <f ca="1">GetDiscardScore($ER16:FH16,GX$1)</f>
        <v>0</v>
      </c>
      <c r="GY16" s="77">
        <f ca="1">GetDiscardScore($ER16:FI16,GY$1)</f>
        <v>0</v>
      </c>
      <c r="GZ16" s="77">
        <f ca="1">GetDiscardScore($ER16:FJ16,GZ$1)</f>
        <v>0</v>
      </c>
      <c r="HA16" s="77">
        <f ca="1">GetDiscardScore($ER16:FK16,HA$1)</f>
        <v>0</v>
      </c>
      <c r="HB16" s="79" t="str">
        <f t="shared" ca="1" si="87"/>
        <v/>
      </c>
      <c r="HC16" s="78" t="str">
        <f ca="1">IF(HB16&lt;&gt;"",RANK(HB16,HB$5:INDIRECT(HC$1,TRUE),0),"")</f>
        <v/>
      </c>
      <c r="HD16" s="76" t="str">
        <f t="shared" ca="1" si="88"/>
        <v/>
      </c>
    </row>
    <row r="17" spans="1:212" s="51" customFormat="1" ht="11.25">
      <c r="A17" s="41">
        <v>13</v>
      </c>
      <c r="B17" s="41" t="str">
        <f ca="1">IF('Raw Data'!B15&lt;&gt;"",'Raw Data'!B15,"")</f>
        <v/>
      </c>
      <c r="C17" s="51" t="str">
        <f ca="1">IF('Raw Data'!C15&lt;&gt;"",'Raw Data'!C15,"")</f>
        <v/>
      </c>
      <c r="D17" s="42" t="str">
        <f t="shared" ca="1" si="22"/>
        <v/>
      </c>
      <c r="E17" s="69" t="str">
        <f t="shared" ca="1" si="23"/>
        <v/>
      </c>
      <c r="F17" s="99" t="str">
        <f t="shared" ca="1" si="0"/>
        <v/>
      </c>
      <c r="G17" s="111" t="str">
        <f ca="1">IF(AND('Raw Data'!D15&lt;&gt;"",'Raw Data'!D15&lt;&gt;0),ROUNDDOWN('Raw Data'!D15,Title!$M$1),"")</f>
        <v/>
      </c>
      <c r="H17" s="109" t="str">
        <f ca="1">IF(AND('Raw Data'!E15&lt;&gt;"",'Raw Data'!E15&lt;&gt;0),'Raw Data'!E15,"")</f>
        <v/>
      </c>
      <c r="I17" s="97" t="str">
        <f ca="1">IF(AND(G17&lt;&gt;"",G17&gt;0),IF(Title!$K$1=0,ROUNDDOWN((1000*G$1)/G17,2),ROUND((1000*G$1)/G17,2)),IF(G17="","",0))</f>
        <v/>
      </c>
      <c r="J17" s="51" t="str">
        <f ca="1">IF(K17&lt;&gt;0,RANK(K17,K$5:INDIRECT(J$1,TRUE)),"")</f>
        <v/>
      </c>
      <c r="K17" s="71">
        <f t="shared" ref="K17:K80" ca="1" si="89">IF(AND(H17&lt;&gt;"",I17&lt;&gt;""),I17-H17,IF(AND(H17&lt;&gt;"",I17=""),0-H17,IF(I17&lt;&gt;"",I17,0)))</f>
        <v>0</v>
      </c>
      <c r="L17" s="71" t="str">
        <f t="shared" ca="1" si="2"/>
        <v/>
      </c>
      <c r="M17" s="104" t="str">
        <f ca="1">IF(L17&lt;&gt;"",RANK(L17,L$5:INDIRECT(M$1,TRUE)),"")</f>
        <v/>
      </c>
      <c r="N17" s="111" t="str">
        <f ca="1">IF(AND('Raw Data'!F15&lt;&gt;"",'Raw Data'!F15&lt;&gt;0),ROUNDDOWN('Raw Data'!F15,Title!$M$1),"")</f>
        <v/>
      </c>
      <c r="O17" s="109" t="str">
        <f ca="1">IF(AND('Raw Data'!G15&lt;&gt;"",'Raw Data'!G15&lt;&gt;0),'Raw Data'!G15,"")</f>
        <v/>
      </c>
      <c r="P17" s="97" t="str">
        <f ca="1">IF(AND(N17&gt;0,N17&lt;&gt;""),IF(Title!$K$1=0,ROUNDDOWN((1000*N$1)/N17,2),ROUND((1000*N$1)/N17,2)),IF(N17="","",0))</f>
        <v/>
      </c>
      <c r="Q17" s="51" t="str">
        <f ca="1">IF(OR(N17&lt;&gt;"",O17&lt;&gt;""),RANK(R17,R$5:INDIRECT(Q$1,TRUE)),"")</f>
        <v/>
      </c>
      <c r="R17" s="71" t="str">
        <f t="shared" ca="1" si="24"/>
        <v/>
      </c>
      <c r="S17" s="71" t="str">
        <f t="shared" ca="1" si="3"/>
        <v/>
      </c>
      <c r="T17" s="104" t="str">
        <f ca="1">IF(S17&lt;&gt;"",RANK(S17,S$5:INDIRECT(T$1,TRUE)),"")</f>
        <v/>
      </c>
      <c r="U17" s="111" t="str">
        <f ca="1">IF(AND('Raw Data'!H15&lt;&gt;"",'Raw Data'!H15&lt;&gt;0),ROUNDDOWN('Raw Data'!H15,Title!$M$1),"")</f>
        <v/>
      </c>
      <c r="V17" s="109" t="str">
        <f ca="1">IF(AND('Raw Data'!I15&lt;&gt;"",'Raw Data'!I15&lt;&gt;0),'Raw Data'!I15,"")</f>
        <v/>
      </c>
      <c r="W17" s="97" t="str">
        <f ca="1">IF(AND(U17&gt;0,U17&lt;&gt;""),IF(Title!$K$1=0,ROUNDDOWN((1000*U$1)/U17,2),ROUND((1000*U$1)/U17,2)),IF(U17="","",0))</f>
        <v/>
      </c>
      <c r="X17" s="51" t="str">
        <f ca="1">IF(OR(U17&lt;&gt;"",V17&lt;&gt;""),RANK(Y17,Y$5:INDIRECT(X$1,TRUE)),"")</f>
        <v/>
      </c>
      <c r="Y17" s="71" t="str">
        <f t="shared" ca="1" si="25"/>
        <v/>
      </c>
      <c r="Z17" s="71" t="str">
        <f t="shared" ca="1" si="4"/>
        <v/>
      </c>
      <c r="AA17" s="104" t="str">
        <f ca="1">IF(Z17&lt;&gt;"",RANK(Z17,Z$5:INDIRECT(AA$1,TRUE)),"")</f>
        <v/>
      </c>
      <c r="AB17" s="111" t="str">
        <f ca="1">IF(AND('Raw Data'!J15&lt;&gt;"",'Raw Data'!J15&lt;&gt;0),ROUNDDOWN('Raw Data'!J15,Title!$M$1),"")</f>
        <v/>
      </c>
      <c r="AC17" s="109" t="str">
        <f ca="1">IF(AND('Raw Data'!K15&lt;&gt;"",'Raw Data'!K15&lt;&gt;0),'Raw Data'!K15,"")</f>
        <v/>
      </c>
      <c r="AD17" s="97" t="str">
        <f ca="1">IF(AND(AB17&gt;0,AB17&lt;&gt;""),IF(Title!$K$1=0,ROUNDDOWN((1000*AB$1)/AB17,2),ROUND((1000*AB$1)/AB17,2)),IF(AB17="","",0))</f>
        <v/>
      </c>
      <c r="AE17" s="51" t="str">
        <f ca="1">IF(OR(AB17&lt;&gt;"",AC17&lt;&gt;""),RANK(AF17,AF$5:INDIRECT(AE$1,TRUE)),"")</f>
        <v/>
      </c>
      <c r="AF17" s="71" t="str">
        <f t="shared" ca="1" si="26"/>
        <v/>
      </c>
      <c r="AG17" s="71" t="str">
        <f t="shared" ca="1" si="5"/>
        <v/>
      </c>
      <c r="AH17" s="104" t="str">
        <f ca="1">IF(AG17&lt;&gt;"",RANK(AG17,AG$5:INDIRECT(AH$1,TRUE)),"")</f>
        <v/>
      </c>
      <c r="AI17" s="111" t="str">
        <f ca="1">IF(AND('Raw Data'!L15&lt;&gt;"",'Raw Data'!L15&lt;&gt;0),ROUNDDOWN('Raw Data'!L15,Title!$M$1),"")</f>
        <v/>
      </c>
      <c r="AJ17" s="109" t="str">
        <f ca="1">IF(AND('Raw Data'!M15&lt;&gt;"",'Raw Data'!M15&lt;&gt;0),'Raw Data'!M15,"")</f>
        <v/>
      </c>
      <c r="AK17" s="97" t="str">
        <f ca="1">IF(AND(AI17&gt;0,AI17&lt;&gt;""),IF(Title!$K$1=0,ROUNDDOWN((1000*AI$1)/AI17,2),ROUND((1000*AI$1)/AI17,2)),IF(AI17="","",0))</f>
        <v/>
      </c>
      <c r="AL17" s="51" t="str">
        <f ca="1">IF(OR(AI17&lt;&gt;"",AJ17&lt;&gt;""),RANK(AM17,AM$5:INDIRECT(AL$1,TRUE)),"")</f>
        <v/>
      </c>
      <c r="AM17" s="71" t="str">
        <f t="shared" ca="1" si="27"/>
        <v/>
      </c>
      <c r="AN17" s="71" t="str">
        <f t="shared" ca="1" si="6"/>
        <v/>
      </c>
      <c r="AO17" s="104" t="str">
        <f ca="1">IF(AN17&lt;&gt;"",RANK(AN17,AN$5:INDIRECT(AO$1,TRUE)),"")</f>
        <v/>
      </c>
      <c r="AP17" s="111" t="str">
        <f ca="1">IF(AND('Raw Data'!N15&lt;&gt;"",'Raw Data'!N15&lt;&gt;0),ROUNDDOWN('Raw Data'!N15,Title!$M$1),"")</f>
        <v/>
      </c>
      <c r="AQ17" s="109" t="str">
        <f ca="1">IF(AND('Raw Data'!O15&lt;&gt;"",'Raw Data'!O15&lt;&gt;0),'Raw Data'!O15,"")</f>
        <v/>
      </c>
      <c r="AR17" s="97" t="str">
        <f ca="1">IF(AND(AP17&gt;0,AP17&lt;&gt;""),IF(Title!$K$1=0,ROUNDDOWN((1000*AP$1)/AP17,2),ROUND((1000*AP$1)/AP17,2)),IF(AP17="","",0))</f>
        <v/>
      </c>
      <c r="AS17" s="51" t="str">
        <f ca="1">IF(OR(AP17&lt;&gt;"",AQ17&lt;&gt;""),RANK(AT17,AT$5:INDIRECT(AS$1,TRUE)),"")</f>
        <v/>
      </c>
      <c r="AT17" s="71" t="str">
        <f t="shared" ca="1" si="28"/>
        <v/>
      </c>
      <c r="AU17" s="71" t="str">
        <f t="shared" ca="1" si="7"/>
        <v/>
      </c>
      <c r="AV17" s="104" t="str">
        <f ca="1">IF(AU17&lt;&gt;"",RANK(AU17,AU$5:INDIRECT(AV$1,TRUE)),"")</f>
        <v/>
      </c>
      <c r="AW17" s="111" t="str">
        <f ca="1">IF(AND('Raw Data'!P15&lt;&gt;"",'Raw Data'!P15&lt;&gt;0),ROUNDDOWN('Raw Data'!P15,Title!$M$1),"")</f>
        <v/>
      </c>
      <c r="AX17" s="109" t="str">
        <f ca="1">IF(AND('Raw Data'!Q15&lt;&gt;"",'Raw Data'!Q15&lt;&gt;0),'Raw Data'!Q15,"")</f>
        <v/>
      </c>
      <c r="AY17" s="97" t="str">
        <f ca="1">IF(AND(AW17&gt;0,AW17&lt;&gt;""),IF(Title!$K$1=0,ROUNDDOWN((1000*AW$1)/AW17,2),ROUND((1000*AW$1)/AW17,2)),IF(AW17="","",0))</f>
        <v/>
      </c>
      <c r="AZ17" s="51" t="str">
        <f ca="1">IF(OR(AW17&lt;&gt;"",AX17&lt;&gt;""),RANK(BA17,BA$5:INDIRECT(AZ$1,TRUE)),"")</f>
        <v/>
      </c>
      <c r="BA17" s="71" t="str">
        <f t="shared" ca="1" si="29"/>
        <v/>
      </c>
      <c r="BB17" s="71" t="str">
        <f t="shared" ca="1" si="8"/>
        <v/>
      </c>
      <c r="BC17" s="104" t="str">
        <f ca="1">IF(BB17&lt;&gt;"",RANK(BB17,BB$5:INDIRECT(BC$1,TRUE)),"")</f>
        <v/>
      </c>
      <c r="BD17" s="111" t="str">
        <f ca="1">IF(AND('Raw Data'!R15&lt;&gt;"",'Raw Data'!R15&lt;&gt;0),ROUNDDOWN('Raw Data'!R15,Title!$M$1),"")</f>
        <v/>
      </c>
      <c r="BE17" s="109" t="str">
        <f ca="1">IF(AND('Raw Data'!S15&lt;&gt;"",'Raw Data'!S15&lt;&gt;0),'Raw Data'!S15,"")</f>
        <v/>
      </c>
      <c r="BF17" s="97" t="str">
        <f ca="1">IF(AND(BD17&gt;0,BD17&lt;&gt;""),IF(Title!$K$1=0,ROUNDDOWN((1000*BD$1)/BD17,2),ROUND((1000*BD$1)/BD17,2)),IF(BD17="","",0))</f>
        <v/>
      </c>
      <c r="BG17" s="51" t="str">
        <f ca="1">IF(OR(BD17&lt;&gt;"",BE17&lt;&gt;""),RANK(BH17,BH$5:INDIRECT(BG$1,TRUE)),"")</f>
        <v/>
      </c>
      <c r="BH17" s="71" t="str">
        <f t="shared" ca="1" si="30"/>
        <v/>
      </c>
      <c r="BI17" s="71" t="str">
        <f t="shared" ca="1" si="9"/>
        <v/>
      </c>
      <c r="BJ17" s="104" t="str">
        <f ca="1">IF(BI17&lt;&gt;"",RANK(BI17,BI$5:INDIRECT(BJ$1,TRUE)),"")</f>
        <v/>
      </c>
      <c r="BK17" s="111" t="str">
        <f ca="1">IF(AND('Raw Data'!T15&lt;&gt;"",'Raw Data'!T15&lt;&gt;0),ROUNDDOWN('Raw Data'!T15,Title!$M$1),"")</f>
        <v/>
      </c>
      <c r="BL17" s="109" t="str">
        <f ca="1">IF(AND('Raw Data'!U15&lt;&gt;"",'Raw Data'!U15&lt;&gt;0),'Raw Data'!U15,"")</f>
        <v/>
      </c>
      <c r="BM17" s="97" t="str">
        <f t="shared" ca="1" si="31"/>
        <v/>
      </c>
      <c r="BN17" s="51" t="str">
        <f ca="1">IF(OR(BK17&lt;&gt;"",BL17&lt;&gt;""),RANK(BO17,BO$5:INDIRECT(BN$1,TRUE)),"")</f>
        <v/>
      </c>
      <c r="BO17" s="71" t="str">
        <f t="shared" ca="1" si="32"/>
        <v/>
      </c>
      <c r="BP17" s="71" t="str">
        <f t="shared" ca="1" si="10"/>
        <v/>
      </c>
      <c r="BQ17" s="104" t="str">
        <f ca="1">IF(BP17&lt;&gt;"",RANK(BP17,BP$5:INDIRECT(BQ$1,TRUE)),"")</f>
        <v/>
      </c>
      <c r="BR17" s="111" t="str">
        <f ca="1">IF(AND('Raw Data'!V15&lt;&gt;"",'Raw Data'!V15&lt;&gt;0),ROUNDDOWN('Raw Data'!V15,Title!$M$1),"")</f>
        <v/>
      </c>
      <c r="BS17" s="109" t="str">
        <f ca="1">IF(AND('Raw Data'!W15&lt;&gt;"",'Raw Data'!W15&lt;&gt;0),'Raw Data'!W15,"")</f>
        <v/>
      </c>
      <c r="BT17" s="97" t="str">
        <f ca="1">IF(AND(BR17&gt;0,BR17&lt;&gt;""),IF(Title!$K$1=0,ROUNDDOWN((1000*BR$1)/BR17,2),ROUND((1000*BR$1)/BR17,2)),IF(BR17="","",0))</f>
        <v/>
      </c>
      <c r="BU17" s="51" t="str">
        <f ca="1">IF(OR(BR17&lt;&gt;"",BS17&lt;&gt;""),RANK(BV17,BV$5:INDIRECT(BU$1,TRUE)),"")</f>
        <v/>
      </c>
      <c r="BV17" s="71" t="str">
        <f t="shared" ca="1" si="33"/>
        <v/>
      </c>
      <c r="BW17" s="71" t="str">
        <f t="shared" ca="1" si="11"/>
        <v/>
      </c>
      <c r="BX17" s="104" t="str">
        <f ca="1">IF(BW17&lt;&gt;"",RANK(BW17,BW$5:INDIRECT(BX$1,TRUE)),"")</f>
        <v/>
      </c>
      <c r="BY17" s="111" t="str">
        <f ca="1">IF(AND('Raw Data'!X15&lt;&gt;"",'Raw Data'!X15&lt;&gt;0),ROUNDDOWN('Raw Data'!X15,Title!$M$1),"")</f>
        <v/>
      </c>
      <c r="BZ17" s="109" t="str">
        <f ca="1">IF(AND('Raw Data'!Y15&lt;&gt;"",'Raw Data'!Y15&lt;&gt;0),'Raw Data'!Y15,"")</f>
        <v/>
      </c>
      <c r="CA17" s="97" t="str">
        <f ca="1">IF(AND(BY17&gt;0,BY17&lt;&gt;""),IF(Title!$K$1=0,ROUNDDOWN((1000*BY$1)/BY17,2),ROUND((1000*BY$1)/BY17,2)),IF(BY17="","",0))</f>
        <v/>
      </c>
      <c r="CB17" s="51" t="str">
        <f ca="1">IF(OR(BY17&lt;&gt;"",BZ17&lt;&gt;""),RANK(CC17,CC$5:INDIRECT(CB$1,TRUE)),"")</f>
        <v/>
      </c>
      <c r="CC17" s="71" t="str">
        <f t="shared" ca="1" si="34"/>
        <v/>
      </c>
      <c r="CD17" s="71" t="str">
        <f t="shared" ca="1" si="12"/>
        <v/>
      </c>
      <c r="CE17" s="104" t="str">
        <f ca="1">IF(CD17&lt;&gt;"",RANK(CD17,CD$5:INDIRECT(CE$1,TRUE)),"")</f>
        <v/>
      </c>
      <c r="CF17" s="111" t="str">
        <f ca="1">IF(AND('Raw Data'!Z15&lt;&gt;"",'Raw Data'!Z15&lt;&gt;0),ROUNDDOWN('Raw Data'!Z15,Title!$M$1),"")</f>
        <v/>
      </c>
      <c r="CG17" s="109" t="str">
        <f ca="1">IF(AND('Raw Data'!AA15&lt;&gt;"",'Raw Data'!AA15&lt;&gt;0),'Raw Data'!AA15,"")</f>
        <v/>
      </c>
      <c r="CH17" s="97" t="str">
        <f ca="1">IF(AND(CF17&gt;0,CF17&lt;&gt;""),IF(Title!$K$1=0,ROUNDDOWN((1000*CF$1)/CF17,2),ROUND((1000*CF$1)/CF17,2)),IF(CF17="","",0))</f>
        <v/>
      </c>
      <c r="CI17" s="51" t="str">
        <f ca="1">IF(OR(CF17&lt;&gt;"",CG17&lt;&gt;""),RANK(CJ17,CJ$5:INDIRECT(CI$1,TRUE)),"")</f>
        <v/>
      </c>
      <c r="CJ17" s="71" t="str">
        <f t="shared" ca="1" si="35"/>
        <v/>
      </c>
      <c r="CK17" s="71" t="str">
        <f t="shared" ca="1" si="13"/>
        <v/>
      </c>
      <c r="CL17" s="104" t="str">
        <f ca="1">IF(CK17&lt;&gt;"",RANK(CK17,CK$5:INDIRECT(CL$1,TRUE)),"")</f>
        <v/>
      </c>
      <c r="CM17" s="111" t="str">
        <f ca="1">IF(AND('Raw Data'!AB15&lt;&gt;"",'Raw Data'!AB15&lt;&gt;0),ROUNDDOWN('Raw Data'!AB15,Title!$M$1),"")</f>
        <v/>
      </c>
      <c r="CN17" s="109" t="str">
        <f ca="1">IF(AND('Raw Data'!AC15&lt;&gt;"",'Raw Data'!AC15&lt;&gt;0),'Raw Data'!AC15,"")</f>
        <v/>
      </c>
      <c r="CO17" s="97" t="str">
        <f ca="1">IF(AND(CM17&gt;0,CM17&lt;&gt;""),IF(Title!$K$1=0,ROUNDDOWN((1000*CM$1)/CM17,2),ROUND((1000*CM$1)/CM17,2)),IF(CM17="","",0))</f>
        <v/>
      </c>
      <c r="CP17" s="51" t="str">
        <f ca="1">IF(OR(CM17&lt;&gt;"",CN17&lt;&gt;""),RANK(CQ17,CQ$5:INDIRECT(CP$1,TRUE)),"")</f>
        <v/>
      </c>
      <c r="CQ17" s="71" t="str">
        <f t="shared" ca="1" si="36"/>
        <v/>
      </c>
      <c r="CR17" s="71" t="str">
        <f t="shared" ca="1" si="14"/>
        <v/>
      </c>
      <c r="CS17" s="104" t="str">
        <f ca="1">IF(CR17&lt;&gt;"",RANK(CR17,CR$5:INDIRECT(CS$1,TRUE)),"")</f>
        <v/>
      </c>
      <c r="CT17" s="111" t="str">
        <f ca="1">IF(AND('Raw Data'!AD15&lt;&gt;"",'Raw Data'!AD15&lt;&gt;0),ROUNDDOWN('Raw Data'!AD15,Title!$M$1),"")</f>
        <v/>
      </c>
      <c r="CU17" s="109" t="str">
        <f ca="1">IF(AND('Raw Data'!AE15&lt;&gt;"",'Raw Data'!AE15&lt;&gt;0),'Raw Data'!AE15,"")</f>
        <v/>
      </c>
      <c r="CV17" s="97" t="str">
        <f ca="1">IF(AND(CT17&gt;0,CT17&lt;&gt;""),IF(Title!$K$1=0,ROUNDDOWN((1000*CT$1)/CT17,2),ROUND((1000*CT$1)/CT17,2)),IF(CT17="","",0))</f>
        <v/>
      </c>
      <c r="CW17" s="51" t="str">
        <f ca="1">IF(OR(CT17&lt;&gt;"",CU17&lt;&gt;""),RANK(CX17,CX$5:INDIRECT(CW$1,TRUE)),"")</f>
        <v/>
      </c>
      <c r="CX17" s="71" t="str">
        <f t="shared" ca="1" si="37"/>
        <v/>
      </c>
      <c r="CY17" s="71" t="str">
        <f t="shared" ca="1" si="15"/>
        <v/>
      </c>
      <c r="CZ17" s="104" t="str">
        <f ca="1">IF(CY17&lt;&gt;"",RANK(CY17,CY$5:INDIRECT(CZ$1,TRUE)),"")</f>
        <v/>
      </c>
      <c r="DA17" s="111" t="str">
        <f ca="1">IF(AND('Raw Data'!AF15&lt;&gt;"",'Raw Data'!AF15&lt;&gt;0),ROUNDDOWN('Raw Data'!AF15,Title!$M$1),"")</f>
        <v/>
      </c>
      <c r="DB17" s="109" t="str">
        <f ca="1">IF(AND('Raw Data'!AG15&lt;&gt;"",'Raw Data'!AG15&lt;&gt;0),'Raw Data'!AG15,"")</f>
        <v/>
      </c>
      <c r="DC17" s="97" t="str">
        <f ca="1">IF(AND(DA17&gt;0,DA17&lt;&gt;""),IF(Title!$K$1=0,ROUNDDOWN((1000*DA$1)/DA17,2),ROUND((1000*DA$1)/DA17,2)),IF(DA17="","",0))</f>
        <v/>
      </c>
      <c r="DD17" s="51" t="str">
        <f ca="1">IF(OR(DA17&lt;&gt;"",DB17&lt;&gt;""),RANK(DE17,DE$5:INDIRECT(DD$1,TRUE)),"")</f>
        <v/>
      </c>
      <c r="DE17" s="71" t="str">
        <f t="shared" ca="1" si="38"/>
        <v/>
      </c>
      <c r="DF17" s="71" t="str">
        <f t="shared" ca="1" si="16"/>
        <v/>
      </c>
      <c r="DG17" s="104" t="str">
        <f ca="1">IF(DF17&lt;&gt;"",RANK(DF17,DF$5:INDIRECT(DG$1,TRUE)),"")</f>
        <v/>
      </c>
      <c r="DH17" s="111" t="str">
        <f ca="1">IF(AND('Raw Data'!AH15&lt;&gt;"",'Raw Data'!AH15&lt;&gt;0),ROUNDDOWN('Raw Data'!AH15,Title!$M$1),"")</f>
        <v/>
      </c>
      <c r="DI17" s="109" t="str">
        <f ca="1">IF(AND('Raw Data'!AI15&lt;&gt;"",'Raw Data'!AI15&lt;&gt;0),'Raw Data'!AI15,"")</f>
        <v/>
      </c>
      <c r="DJ17" s="97" t="str">
        <f ca="1">IF(AND(DH17&gt;0,DH17&lt;&gt;""),IF(Title!$K$1=0,ROUNDDOWN((1000*DH$1)/DH17,2),ROUND((1000*DH$1)/DH17,2)),IF(DH17="","",0))</f>
        <v/>
      </c>
      <c r="DK17" s="51" t="str">
        <f ca="1">IF(OR(DH17&lt;&gt;"",DI17&lt;&gt;""),RANK(DL17,DL$5:INDIRECT(DK$1,TRUE)),"")</f>
        <v/>
      </c>
      <c r="DL17" s="71" t="str">
        <f t="shared" ca="1" si="39"/>
        <v/>
      </c>
      <c r="DM17" s="71" t="str">
        <f t="shared" ca="1" si="17"/>
        <v/>
      </c>
      <c r="DN17" s="104" t="str">
        <f ca="1">IF(DM17&lt;&gt;"",RANK(DM17,DM$5:INDIRECT(DN$1,TRUE)),"")</f>
        <v/>
      </c>
      <c r="DO17" s="111" t="str">
        <f ca="1">IF(AND('Raw Data'!AJ15&lt;&gt;"",'Raw Data'!AJ15&lt;&gt;0),ROUNDDOWN('Raw Data'!AJ15,Title!$M$1),"")</f>
        <v/>
      </c>
      <c r="DP17" s="109" t="str">
        <f ca="1">IF(AND('Raw Data'!AK15&lt;&gt;"",'Raw Data'!AK15&lt;&gt;0),'Raw Data'!AK15,"")</f>
        <v/>
      </c>
      <c r="DQ17" s="97" t="str">
        <f ca="1">IF(AND(DO17&gt;0,DO17&lt;&gt;""),IF(Title!$K$1=0,ROUNDDOWN((1000*DO$1)/DO17,2),ROUND((1000*DO$1)/DO17,2)),IF(DO17="","",0))</f>
        <v/>
      </c>
      <c r="DR17" s="51" t="str">
        <f ca="1">IF(OR(DO17&lt;&gt;"",DP17&lt;&gt;""),RANK(DS17,DS$5:INDIRECT(DR$1,TRUE)),"")</f>
        <v/>
      </c>
      <c r="DS17" s="71" t="str">
        <f t="shared" ca="1" si="40"/>
        <v/>
      </c>
      <c r="DT17" s="71" t="str">
        <f t="shared" ca="1" si="18"/>
        <v/>
      </c>
      <c r="DU17" s="104" t="str">
        <f ca="1">IF(DT17&lt;&gt;"",RANK(DT17,DT$5:INDIRECT(DU$1,TRUE)),"")</f>
        <v/>
      </c>
      <c r="DV17" s="111" t="str">
        <f ca="1">IF(AND('Raw Data'!AL15&lt;&gt;"",'Raw Data'!AL15&lt;&gt;0),ROUNDDOWN('Raw Data'!AL15,Title!$M$1),"")</f>
        <v/>
      </c>
      <c r="DW17" s="109" t="str">
        <f ca="1">IF(AND('Raw Data'!AM15&lt;&gt;"",'Raw Data'!AM15&lt;&gt;0),'Raw Data'!AM15,"")</f>
        <v/>
      </c>
      <c r="DX17" s="97" t="str">
        <f ca="1">IF(AND(DV17&gt;0,DV17&lt;&gt;""),IF(Title!$K$1=0,ROUNDDOWN((1000*DV$1)/DV17,2),ROUND((1000*DV$1)/DV17,2)),IF(DV17="","",0))</f>
        <v/>
      </c>
      <c r="DY17" s="51" t="str">
        <f ca="1">IF(OR(DV17&lt;&gt;"",DW17&lt;&gt;""),RANK(DZ17,DZ$5:INDIRECT(DY$1,TRUE)),"")</f>
        <v/>
      </c>
      <c r="DZ17" s="71" t="str">
        <f t="shared" ca="1" si="41"/>
        <v/>
      </c>
      <c r="EA17" s="71" t="str">
        <f t="shared" ca="1" si="19"/>
        <v/>
      </c>
      <c r="EB17" s="104" t="str">
        <f ca="1">IF(EA17&lt;&gt;"",RANK(EA17,EA$5:INDIRECT(EB$1,TRUE)),"")</f>
        <v/>
      </c>
      <c r="EC17" s="111" t="str">
        <f ca="1">IF(AND('Raw Data'!AN15&lt;&gt;"",'Raw Data'!AN15&lt;&gt;0),ROUNDDOWN('Raw Data'!AN15,Title!$M$1),"")</f>
        <v/>
      </c>
      <c r="ED17" s="109" t="str">
        <f ca="1">IF(AND('Raw Data'!AO15&lt;&gt;"",'Raw Data'!AO15&lt;&gt;0),'Raw Data'!AO15,"")</f>
        <v/>
      </c>
      <c r="EE17" s="97" t="str">
        <f ca="1">IF(AND(EC17&gt;0,EC17&lt;&gt;""),IF(Title!$K$1=0,ROUNDDOWN((1000*EC$1)/EC17,2),ROUND((1000*EC$1)/EC17,2)),IF(EC17="","",0))</f>
        <v/>
      </c>
      <c r="EF17" s="51" t="str">
        <f ca="1">IF(OR(EC17&lt;&gt;"",ED17&lt;&gt;""),RANK(EG17,EG$5:INDIRECT(EF$1,TRUE)),"")</f>
        <v/>
      </c>
      <c r="EG17" s="71" t="str">
        <f t="shared" ca="1" si="42"/>
        <v/>
      </c>
      <c r="EH17" s="71" t="str">
        <f t="shared" ca="1" si="20"/>
        <v/>
      </c>
      <c r="EI17" s="104" t="str">
        <f ca="1">IF(EH17&lt;&gt;"",RANK(EH17,EH$5:INDIRECT(EI$1,TRUE)),"")</f>
        <v/>
      </c>
      <c r="EJ17" s="111" t="str">
        <f ca="1">IF(AND('Raw Data'!AP15&lt;&gt;"",'Raw Data'!AP15&lt;&gt;0),ROUNDDOWN('Raw Data'!AP15,Title!$M$1),"")</f>
        <v/>
      </c>
      <c r="EK17" s="106" t="str">
        <f ca="1">IF(AND('Raw Data'!AQ15&lt;&gt;"",'Raw Data'!AQ15&lt;&gt;0),'Raw Data'!AQ15,"")</f>
        <v/>
      </c>
      <c r="EL17" s="97" t="str">
        <f ca="1">IF(AND(EJ17&gt;0,EJ17&lt;&gt;""),IF(Title!$K$1=0,ROUNDDOWN((1000*EJ$1)/EJ17,2),ROUND((1000*EJ$1)/EJ17,2)),IF(EJ17="","",0))</f>
        <v/>
      </c>
      <c r="EM17" s="51" t="str">
        <f ca="1">IF(OR(EJ17&lt;&gt;"",EK17&lt;&gt;""),RANK(EN17,EN$5:INDIRECT(EM$1,TRUE)),"")</f>
        <v/>
      </c>
      <c r="EN17" s="71" t="str">
        <f t="shared" ca="1" si="43"/>
        <v/>
      </c>
      <c r="EO17" s="71" t="str">
        <f t="shared" ca="1" si="21"/>
        <v/>
      </c>
      <c r="EP17" s="104" t="str">
        <f ca="1">IF(EO17&lt;&gt;"",RANK(EO17,EO$5:INDIRECT(EP$1,TRUE)),"")</f>
        <v/>
      </c>
      <c r="EQ17" s="51" t="str">
        <f t="shared" ca="1" si="44"/>
        <v>$ER$17:$FC$17</v>
      </c>
      <c r="ER17" s="71">
        <f t="shared" si="45"/>
        <v>0</v>
      </c>
      <c r="ES17" s="71">
        <f t="shared" ca="1" si="46"/>
        <v>0</v>
      </c>
      <c r="ET17" s="71">
        <f t="shared" ca="1" si="47"/>
        <v>0</v>
      </c>
      <c r="EU17" s="71">
        <f t="shared" ca="1" si="48"/>
        <v>0</v>
      </c>
      <c r="EV17" s="71">
        <f t="shared" ca="1" si="49"/>
        <v>0</v>
      </c>
      <c r="EW17" s="71">
        <f t="shared" ca="1" si="50"/>
        <v>0</v>
      </c>
      <c r="EX17" s="71">
        <f t="shared" ca="1" si="51"/>
        <v>0</v>
      </c>
      <c r="EY17" s="71">
        <f t="shared" ca="1" si="52"/>
        <v>0</v>
      </c>
      <c r="EZ17" s="71">
        <f t="shared" ca="1" si="53"/>
        <v>0</v>
      </c>
      <c r="FA17" s="71">
        <f t="shared" ca="1" si="54"/>
        <v>0</v>
      </c>
      <c r="FB17" s="71">
        <f t="shared" ca="1" si="55"/>
        <v>0</v>
      </c>
      <c r="FC17" s="71">
        <f t="shared" ca="1" si="56"/>
        <v>0</v>
      </c>
      <c r="FD17" s="71">
        <f t="shared" ca="1" si="57"/>
        <v>0</v>
      </c>
      <c r="FE17" s="71">
        <f t="shared" ca="1" si="58"/>
        <v>0</v>
      </c>
      <c r="FF17" s="71">
        <f t="shared" ca="1" si="59"/>
        <v>0</v>
      </c>
      <c r="FG17" s="71">
        <f t="shared" ca="1" si="60"/>
        <v>0</v>
      </c>
      <c r="FH17" s="71">
        <f t="shared" ca="1" si="61"/>
        <v>0</v>
      </c>
      <c r="FI17" s="71">
        <f t="shared" ca="1" si="62"/>
        <v>0</v>
      </c>
      <c r="FJ17" s="71">
        <f t="shared" ca="1" si="63"/>
        <v>0</v>
      </c>
      <c r="FK17" s="71">
        <f t="shared" ca="1" si="64"/>
        <v>0</v>
      </c>
      <c r="FL17" s="51" t="str">
        <f t="shared" si="65"/>
        <v>$FM$17:$FX$17</v>
      </c>
      <c r="FM17" s="72">
        <f t="shared" si="66"/>
        <v>0</v>
      </c>
      <c r="FN17" s="51">
        <f t="shared" si="67"/>
        <v>0</v>
      </c>
      <c r="FO17" s="51">
        <f t="shared" si="68"/>
        <v>0</v>
      </c>
      <c r="FP17" s="51">
        <f t="shared" si="69"/>
        <v>0</v>
      </c>
      <c r="FQ17" s="51">
        <f t="shared" si="70"/>
        <v>0</v>
      </c>
      <c r="FR17" s="51">
        <f t="shared" si="71"/>
        <v>0</v>
      </c>
      <c r="FS17" s="51">
        <f t="shared" si="72"/>
        <v>0</v>
      </c>
      <c r="FT17" s="51">
        <f t="shared" si="73"/>
        <v>0</v>
      </c>
      <c r="FU17" s="51">
        <f t="shared" si="74"/>
        <v>0</v>
      </c>
      <c r="FV17" s="51">
        <f t="shared" si="75"/>
        <v>0</v>
      </c>
      <c r="FW17" s="51">
        <f t="shared" si="76"/>
        <v>0</v>
      </c>
      <c r="FX17" s="51">
        <f t="shared" si="77"/>
        <v>0</v>
      </c>
      <c r="FY17" s="51">
        <f t="shared" si="78"/>
        <v>0</v>
      </c>
      <c r="FZ17" s="51">
        <f t="shared" si="79"/>
        <v>0</v>
      </c>
      <c r="GA17" s="51">
        <f t="shared" si="80"/>
        <v>0</v>
      </c>
      <c r="GB17" s="51">
        <f t="shared" si="81"/>
        <v>0</v>
      </c>
      <c r="GC17" s="51">
        <f t="shared" si="82"/>
        <v>0</v>
      </c>
      <c r="GD17" s="51">
        <f t="shared" si="83"/>
        <v>0</v>
      </c>
      <c r="GE17" s="51">
        <f t="shared" si="84"/>
        <v>0</v>
      </c>
      <c r="GF17" s="51">
        <f t="shared" si="85"/>
        <v>0</v>
      </c>
      <c r="GG17" s="51" t="str">
        <f t="shared" si="86"/>
        <v>GS17</v>
      </c>
      <c r="GH17" s="71">
        <f ca="1">GetDiscardScore($ER17:ER17,GH$1)</f>
        <v>0</v>
      </c>
      <c r="GI17" s="71">
        <f ca="1">GetDiscardScore($ER17:ES17,GI$1)</f>
        <v>0</v>
      </c>
      <c r="GJ17" s="71">
        <f ca="1">GetDiscardScore($ER17:ET17,GJ$1)</f>
        <v>0</v>
      </c>
      <c r="GK17" s="71">
        <f ca="1">GetDiscardScore($ER17:EU17,GK$1)</f>
        <v>0</v>
      </c>
      <c r="GL17" s="71">
        <f ca="1">GetDiscardScore($ER17:EV17,GL$1)</f>
        <v>0</v>
      </c>
      <c r="GM17" s="71">
        <f ca="1">GetDiscardScore($ER17:EW17,GM$1)</f>
        <v>0</v>
      </c>
      <c r="GN17" s="71">
        <f ca="1">GetDiscardScore($ER17:EX17,GN$1)</f>
        <v>0</v>
      </c>
      <c r="GO17" s="71">
        <f ca="1">GetDiscardScore($ER17:EY17,GO$1)</f>
        <v>0</v>
      </c>
      <c r="GP17" s="71">
        <f ca="1">GetDiscardScore($ER17:EZ17,GP$1)</f>
        <v>0</v>
      </c>
      <c r="GQ17" s="71">
        <f ca="1">GetDiscardScore($ER17:FA17,GQ$1)</f>
        <v>0</v>
      </c>
      <c r="GR17" s="71">
        <f ca="1">GetDiscardScore($ER17:FB17,GR$1)</f>
        <v>0</v>
      </c>
      <c r="GS17" s="71">
        <f ca="1">GetDiscardScore($ER17:FC17,GS$1)</f>
        <v>0</v>
      </c>
      <c r="GT17" s="71">
        <f ca="1">GetDiscardScore($ER17:FD17,GT$1)</f>
        <v>0</v>
      </c>
      <c r="GU17" s="71">
        <f ca="1">GetDiscardScore($ER17:FE17,GU$1)</f>
        <v>0</v>
      </c>
      <c r="GV17" s="71">
        <f ca="1">GetDiscardScore($ER17:FF17,GV$1)</f>
        <v>0</v>
      </c>
      <c r="GW17" s="71">
        <f ca="1">GetDiscardScore($ER17:FG17,GW$1)</f>
        <v>0</v>
      </c>
      <c r="GX17" s="71">
        <f ca="1">GetDiscardScore($ER17:FH17,GX$1)</f>
        <v>0</v>
      </c>
      <c r="GY17" s="71">
        <f ca="1">GetDiscardScore($ER17:FI17,GY$1)</f>
        <v>0</v>
      </c>
      <c r="GZ17" s="71">
        <f ca="1">GetDiscardScore($ER17:FJ17,GZ$1)</f>
        <v>0</v>
      </c>
      <c r="HA17" s="71">
        <f ca="1">GetDiscardScore($ER17:FK17,HA$1)</f>
        <v>0</v>
      </c>
      <c r="HB17" s="73" t="str">
        <f t="shared" ca="1" si="87"/>
        <v/>
      </c>
      <c r="HC17" s="72" t="str">
        <f ca="1">IF(HB17&lt;&gt;"",RANK(HB17,HB$5:INDIRECT(HC$1,TRUE),0),"")</f>
        <v/>
      </c>
      <c r="HD17" s="70" t="str">
        <f t="shared" ca="1" si="88"/>
        <v/>
      </c>
    </row>
    <row r="18" spans="1:212" s="51" customFormat="1" ht="11.25">
      <c r="A18" s="41">
        <v>14</v>
      </c>
      <c r="B18" s="41" t="str">
        <f ca="1">IF('Raw Data'!B16&lt;&gt;"",'Raw Data'!B16,"")</f>
        <v/>
      </c>
      <c r="C18" s="51" t="str">
        <f ca="1">IF('Raw Data'!C16&lt;&gt;"",'Raw Data'!C16,"")</f>
        <v/>
      </c>
      <c r="D18" s="42" t="str">
        <f t="shared" ca="1" si="22"/>
        <v/>
      </c>
      <c r="E18" s="69" t="str">
        <f t="shared" ca="1" si="23"/>
        <v/>
      </c>
      <c r="F18" s="99" t="str">
        <f t="shared" ca="1" si="0"/>
        <v/>
      </c>
      <c r="G18" s="111" t="str">
        <f ca="1">IF(AND('Raw Data'!D16&lt;&gt;"",'Raw Data'!D16&lt;&gt;0),ROUNDDOWN('Raw Data'!D16,Title!$M$1),"")</f>
        <v/>
      </c>
      <c r="H18" s="109" t="str">
        <f ca="1">IF(AND('Raw Data'!E16&lt;&gt;"",'Raw Data'!E16&lt;&gt;0),'Raw Data'!E16,"")</f>
        <v/>
      </c>
      <c r="I18" s="97" t="str">
        <f ca="1">IF(AND(G18&lt;&gt;"",G18&gt;0),IF(Title!$K$1=0,ROUNDDOWN((1000*G$1)/G18,2),ROUND((1000*G$1)/G18,2)),IF(G18="","",0))</f>
        <v/>
      </c>
      <c r="J18" s="51" t="str">
        <f ca="1">IF(K18&lt;&gt;0,RANK(K18,K$5:INDIRECT(J$1,TRUE)),"")</f>
        <v/>
      </c>
      <c r="K18" s="71">
        <f t="shared" ca="1" si="89"/>
        <v>0</v>
      </c>
      <c r="L18" s="71" t="str">
        <f t="shared" ca="1" si="2"/>
        <v/>
      </c>
      <c r="M18" s="104" t="str">
        <f ca="1">IF(L18&lt;&gt;"",RANK(L18,L$5:INDIRECT(M$1,TRUE)),"")</f>
        <v/>
      </c>
      <c r="N18" s="111" t="str">
        <f ca="1">IF(AND('Raw Data'!F16&lt;&gt;"",'Raw Data'!F16&lt;&gt;0),ROUNDDOWN('Raw Data'!F16,Title!$M$1),"")</f>
        <v/>
      </c>
      <c r="O18" s="109" t="str">
        <f ca="1">IF(AND('Raw Data'!G16&lt;&gt;"",'Raw Data'!G16&lt;&gt;0),'Raw Data'!G16,"")</f>
        <v/>
      </c>
      <c r="P18" s="97" t="str">
        <f ca="1">IF(AND(N18&gt;0,N18&lt;&gt;""),IF(Title!$K$1=0,ROUNDDOWN((1000*N$1)/N18,2),ROUND((1000*N$1)/N18,2)),IF(N18="","",0))</f>
        <v/>
      </c>
      <c r="Q18" s="51" t="str">
        <f ca="1">IF(OR(N18&lt;&gt;"",O18&lt;&gt;""),RANK(R18,R$5:INDIRECT(Q$1,TRUE)),"")</f>
        <v/>
      </c>
      <c r="R18" s="71" t="str">
        <f t="shared" ca="1" si="24"/>
        <v/>
      </c>
      <c r="S18" s="71" t="str">
        <f t="shared" ca="1" si="3"/>
        <v/>
      </c>
      <c r="T18" s="104" t="str">
        <f ca="1">IF(S18&lt;&gt;"",RANK(S18,S$5:INDIRECT(T$1,TRUE)),"")</f>
        <v/>
      </c>
      <c r="U18" s="111" t="str">
        <f ca="1">IF(AND('Raw Data'!H16&lt;&gt;"",'Raw Data'!H16&lt;&gt;0),ROUNDDOWN('Raw Data'!H16,Title!$M$1),"")</f>
        <v/>
      </c>
      <c r="V18" s="109" t="str">
        <f ca="1">IF(AND('Raw Data'!I16&lt;&gt;"",'Raw Data'!I16&lt;&gt;0),'Raw Data'!I16,"")</f>
        <v/>
      </c>
      <c r="W18" s="97" t="str">
        <f ca="1">IF(AND(U18&gt;0,U18&lt;&gt;""),IF(Title!$K$1=0,ROUNDDOWN((1000*U$1)/U18,2),ROUND((1000*U$1)/U18,2)),IF(U18="","",0))</f>
        <v/>
      </c>
      <c r="X18" s="51" t="str">
        <f ca="1">IF(OR(U18&lt;&gt;"",V18&lt;&gt;""),RANK(Y18,Y$5:INDIRECT(X$1,TRUE)),"")</f>
        <v/>
      </c>
      <c r="Y18" s="71" t="str">
        <f t="shared" ca="1" si="25"/>
        <v/>
      </c>
      <c r="Z18" s="71" t="str">
        <f t="shared" ca="1" si="4"/>
        <v/>
      </c>
      <c r="AA18" s="104" t="str">
        <f ca="1">IF(Z18&lt;&gt;"",RANK(Z18,Z$5:INDIRECT(AA$1,TRUE)),"")</f>
        <v/>
      </c>
      <c r="AB18" s="111" t="str">
        <f ca="1">IF(AND('Raw Data'!J16&lt;&gt;"",'Raw Data'!J16&lt;&gt;0),ROUNDDOWN('Raw Data'!J16,Title!$M$1),"")</f>
        <v/>
      </c>
      <c r="AC18" s="109" t="str">
        <f ca="1">IF(AND('Raw Data'!K16&lt;&gt;"",'Raw Data'!K16&lt;&gt;0),'Raw Data'!K16,"")</f>
        <v/>
      </c>
      <c r="AD18" s="97" t="str">
        <f ca="1">IF(AND(AB18&gt;0,AB18&lt;&gt;""),IF(Title!$K$1=0,ROUNDDOWN((1000*AB$1)/AB18,2),ROUND((1000*AB$1)/AB18,2)),IF(AB18="","",0))</f>
        <v/>
      </c>
      <c r="AE18" s="51" t="str">
        <f ca="1">IF(OR(AB18&lt;&gt;"",AC18&lt;&gt;""),RANK(AF18,AF$5:INDIRECT(AE$1,TRUE)),"")</f>
        <v/>
      </c>
      <c r="AF18" s="71" t="str">
        <f t="shared" ca="1" si="26"/>
        <v/>
      </c>
      <c r="AG18" s="71" t="str">
        <f t="shared" ca="1" si="5"/>
        <v/>
      </c>
      <c r="AH18" s="104" t="str">
        <f ca="1">IF(AG18&lt;&gt;"",RANK(AG18,AG$5:INDIRECT(AH$1,TRUE)),"")</f>
        <v/>
      </c>
      <c r="AI18" s="111" t="str">
        <f ca="1">IF(AND('Raw Data'!L16&lt;&gt;"",'Raw Data'!L16&lt;&gt;0),ROUNDDOWN('Raw Data'!L16,Title!$M$1),"")</f>
        <v/>
      </c>
      <c r="AJ18" s="109" t="str">
        <f ca="1">IF(AND('Raw Data'!M16&lt;&gt;"",'Raw Data'!M16&lt;&gt;0),'Raw Data'!M16,"")</f>
        <v/>
      </c>
      <c r="AK18" s="97" t="str">
        <f ca="1">IF(AND(AI18&gt;0,AI18&lt;&gt;""),IF(Title!$K$1=0,ROUNDDOWN((1000*AI$1)/AI18,2),ROUND((1000*AI$1)/AI18,2)),IF(AI18="","",0))</f>
        <v/>
      </c>
      <c r="AL18" s="51" t="str">
        <f ca="1">IF(OR(AI18&lt;&gt;"",AJ18&lt;&gt;""),RANK(AM18,AM$5:INDIRECT(AL$1,TRUE)),"")</f>
        <v/>
      </c>
      <c r="AM18" s="71" t="str">
        <f t="shared" ca="1" si="27"/>
        <v/>
      </c>
      <c r="AN18" s="71" t="str">
        <f t="shared" ca="1" si="6"/>
        <v/>
      </c>
      <c r="AO18" s="104" t="str">
        <f ca="1">IF(AN18&lt;&gt;"",RANK(AN18,AN$5:INDIRECT(AO$1,TRUE)),"")</f>
        <v/>
      </c>
      <c r="AP18" s="111" t="str">
        <f ca="1">IF(AND('Raw Data'!N16&lt;&gt;"",'Raw Data'!N16&lt;&gt;0),ROUNDDOWN('Raw Data'!N16,Title!$M$1),"")</f>
        <v/>
      </c>
      <c r="AQ18" s="109" t="str">
        <f ca="1">IF(AND('Raw Data'!O16&lt;&gt;"",'Raw Data'!O16&lt;&gt;0),'Raw Data'!O16,"")</f>
        <v/>
      </c>
      <c r="AR18" s="97" t="str">
        <f ca="1">IF(AND(AP18&gt;0,AP18&lt;&gt;""),IF(Title!$K$1=0,ROUNDDOWN((1000*AP$1)/AP18,2),ROUND((1000*AP$1)/AP18,2)),IF(AP18="","",0))</f>
        <v/>
      </c>
      <c r="AS18" s="51" t="str">
        <f ca="1">IF(OR(AP18&lt;&gt;"",AQ18&lt;&gt;""),RANK(AT18,AT$5:INDIRECT(AS$1,TRUE)),"")</f>
        <v/>
      </c>
      <c r="AT18" s="71" t="str">
        <f t="shared" ca="1" si="28"/>
        <v/>
      </c>
      <c r="AU18" s="71" t="str">
        <f t="shared" ca="1" si="7"/>
        <v/>
      </c>
      <c r="AV18" s="104" t="str">
        <f ca="1">IF(AU18&lt;&gt;"",RANK(AU18,AU$5:INDIRECT(AV$1,TRUE)),"")</f>
        <v/>
      </c>
      <c r="AW18" s="111" t="str">
        <f ca="1">IF(AND('Raw Data'!P16&lt;&gt;"",'Raw Data'!P16&lt;&gt;0),ROUNDDOWN('Raw Data'!P16,Title!$M$1),"")</f>
        <v/>
      </c>
      <c r="AX18" s="109" t="str">
        <f ca="1">IF(AND('Raw Data'!Q16&lt;&gt;"",'Raw Data'!Q16&lt;&gt;0),'Raw Data'!Q16,"")</f>
        <v/>
      </c>
      <c r="AY18" s="97" t="str">
        <f ca="1">IF(AND(AW18&gt;0,AW18&lt;&gt;""),IF(Title!$K$1=0,ROUNDDOWN((1000*AW$1)/AW18,2),ROUND((1000*AW$1)/AW18,2)),IF(AW18="","",0))</f>
        <v/>
      </c>
      <c r="AZ18" s="51" t="str">
        <f ca="1">IF(OR(AW18&lt;&gt;"",AX18&lt;&gt;""),RANK(BA18,BA$5:INDIRECT(AZ$1,TRUE)),"")</f>
        <v/>
      </c>
      <c r="BA18" s="71" t="str">
        <f t="shared" ca="1" si="29"/>
        <v/>
      </c>
      <c r="BB18" s="71" t="str">
        <f t="shared" ca="1" si="8"/>
        <v/>
      </c>
      <c r="BC18" s="104" t="str">
        <f ca="1">IF(BB18&lt;&gt;"",RANK(BB18,BB$5:INDIRECT(BC$1,TRUE)),"")</f>
        <v/>
      </c>
      <c r="BD18" s="111" t="str">
        <f ca="1">IF(AND('Raw Data'!R16&lt;&gt;"",'Raw Data'!R16&lt;&gt;0),ROUNDDOWN('Raw Data'!R16,Title!$M$1),"")</f>
        <v/>
      </c>
      <c r="BE18" s="109" t="str">
        <f ca="1">IF(AND('Raw Data'!S16&lt;&gt;"",'Raw Data'!S16&lt;&gt;0),'Raw Data'!S16,"")</f>
        <v/>
      </c>
      <c r="BF18" s="97" t="str">
        <f ca="1">IF(AND(BD18&gt;0,BD18&lt;&gt;""),IF(Title!$K$1=0,ROUNDDOWN((1000*BD$1)/BD18,2),ROUND((1000*BD$1)/BD18,2)),IF(BD18="","",0))</f>
        <v/>
      </c>
      <c r="BG18" s="51" t="str">
        <f ca="1">IF(OR(BD18&lt;&gt;"",BE18&lt;&gt;""),RANK(BH18,BH$5:INDIRECT(BG$1,TRUE)),"")</f>
        <v/>
      </c>
      <c r="BH18" s="71" t="str">
        <f t="shared" ca="1" si="30"/>
        <v/>
      </c>
      <c r="BI18" s="71" t="str">
        <f t="shared" ca="1" si="9"/>
        <v/>
      </c>
      <c r="BJ18" s="104" t="str">
        <f ca="1">IF(BI18&lt;&gt;"",RANK(BI18,BI$5:INDIRECT(BJ$1,TRUE)),"")</f>
        <v/>
      </c>
      <c r="BK18" s="111" t="str">
        <f ca="1">IF(AND('Raw Data'!T16&lt;&gt;"",'Raw Data'!T16&lt;&gt;0),ROUNDDOWN('Raw Data'!T16,Title!$M$1),"")</f>
        <v/>
      </c>
      <c r="BL18" s="109" t="str">
        <f ca="1">IF(AND('Raw Data'!U16&lt;&gt;"",'Raw Data'!U16&lt;&gt;0),'Raw Data'!U16,"")</f>
        <v/>
      </c>
      <c r="BM18" s="97" t="str">
        <f t="shared" ca="1" si="31"/>
        <v/>
      </c>
      <c r="BN18" s="51" t="str">
        <f ca="1">IF(OR(BK18&lt;&gt;"",BL18&lt;&gt;""),RANK(BO18,BO$5:INDIRECT(BN$1,TRUE)),"")</f>
        <v/>
      </c>
      <c r="BO18" s="71" t="str">
        <f t="shared" ca="1" si="32"/>
        <v/>
      </c>
      <c r="BP18" s="71" t="str">
        <f t="shared" ca="1" si="10"/>
        <v/>
      </c>
      <c r="BQ18" s="104" t="str">
        <f ca="1">IF(BP18&lt;&gt;"",RANK(BP18,BP$5:INDIRECT(BQ$1,TRUE)),"")</f>
        <v/>
      </c>
      <c r="BR18" s="111" t="str">
        <f ca="1">IF(AND('Raw Data'!V16&lt;&gt;"",'Raw Data'!V16&lt;&gt;0),ROUNDDOWN('Raw Data'!V16,Title!$M$1),"")</f>
        <v/>
      </c>
      <c r="BS18" s="109" t="str">
        <f ca="1">IF(AND('Raw Data'!W16&lt;&gt;"",'Raw Data'!W16&lt;&gt;0),'Raw Data'!W16,"")</f>
        <v/>
      </c>
      <c r="BT18" s="97" t="str">
        <f ca="1">IF(AND(BR18&gt;0,BR18&lt;&gt;""),IF(Title!$K$1=0,ROUNDDOWN((1000*BR$1)/BR18,2),ROUND((1000*BR$1)/BR18,2)),IF(BR18="","",0))</f>
        <v/>
      </c>
      <c r="BU18" s="51" t="str">
        <f ca="1">IF(OR(BR18&lt;&gt;"",BS18&lt;&gt;""),RANK(BV18,BV$5:INDIRECT(BU$1,TRUE)),"")</f>
        <v/>
      </c>
      <c r="BV18" s="71" t="str">
        <f t="shared" ca="1" si="33"/>
        <v/>
      </c>
      <c r="BW18" s="71" t="str">
        <f t="shared" ca="1" si="11"/>
        <v/>
      </c>
      <c r="BX18" s="104" t="str">
        <f ca="1">IF(BW18&lt;&gt;"",RANK(BW18,BW$5:INDIRECT(BX$1,TRUE)),"")</f>
        <v/>
      </c>
      <c r="BY18" s="111" t="str">
        <f ca="1">IF(AND('Raw Data'!X16&lt;&gt;"",'Raw Data'!X16&lt;&gt;0),ROUNDDOWN('Raw Data'!X16,Title!$M$1),"")</f>
        <v/>
      </c>
      <c r="BZ18" s="109" t="str">
        <f ca="1">IF(AND('Raw Data'!Y16&lt;&gt;"",'Raw Data'!Y16&lt;&gt;0),'Raw Data'!Y16,"")</f>
        <v/>
      </c>
      <c r="CA18" s="97" t="str">
        <f ca="1">IF(AND(BY18&gt;0,BY18&lt;&gt;""),IF(Title!$K$1=0,ROUNDDOWN((1000*BY$1)/BY18,2),ROUND((1000*BY$1)/BY18,2)),IF(BY18="","",0))</f>
        <v/>
      </c>
      <c r="CB18" s="51" t="str">
        <f ca="1">IF(OR(BY18&lt;&gt;"",BZ18&lt;&gt;""),RANK(CC18,CC$5:INDIRECT(CB$1,TRUE)),"")</f>
        <v/>
      </c>
      <c r="CC18" s="71" t="str">
        <f t="shared" ca="1" si="34"/>
        <v/>
      </c>
      <c r="CD18" s="71" t="str">
        <f t="shared" ca="1" si="12"/>
        <v/>
      </c>
      <c r="CE18" s="104" t="str">
        <f ca="1">IF(CD18&lt;&gt;"",RANK(CD18,CD$5:INDIRECT(CE$1,TRUE)),"")</f>
        <v/>
      </c>
      <c r="CF18" s="111" t="str">
        <f ca="1">IF(AND('Raw Data'!Z16&lt;&gt;"",'Raw Data'!Z16&lt;&gt;0),ROUNDDOWN('Raw Data'!Z16,Title!$M$1),"")</f>
        <v/>
      </c>
      <c r="CG18" s="109" t="str">
        <f ca="1">IF(AND('Raw Data'!AA16&lt;&gt;"",'Raw Data'!AA16&lt;&gt;0),'Raw Data'!AA16,"")</f>
        <v/>
      </c>
      <c r="CH18" s="97" t="str">
        <f ca="1">IF(AND(CF18&gt;0,CF18&lt;&gt;""),IF(Title!$K$1=0,ROUNDDOWN((1000*CF$1)/CF18,2),ROUND((1000*CF$1)/CF18,2)),IF(CF18="","",0))</f>
        <v/>
      </c>
      <c r="CI18" s="51" t="str">
        <f ca="1">IF(OR(CF18&lt;&gt;"",CG18&lt;&gt;""),RANK(CJ18,CJ$5:INDIRECT(CI$1,TRUE)),"")</f>
        <v/>
      </c>
      <c r="CJ18" s="71" t="str">
        <f t="shared" ca="1" si="35"/>
        <v/>
      </c>
      <c r="CK18" s="71" t="str">
        <f t="shared" ca="1" si="13"/>
        <v/>
      </c>
      <c r="CL18" s="104" t="str">
        <f ca="1">IF(CK18&lt;&gt;"",RANK(CK18,CK$5:INDIRECT(CL$1,TRUE)),"")</f>
        <v/>
      </c>
      <c r="CM18" s="111" t="str">
        <f ca="1">IF(AND('Raw Data'!AB16&lt;&gt;"",'Raw Data'!AB16&lt;&gt;0),ROUNDDOWN('Raw Data'!AB16,Title!$M$1),"")</f>
        <v/>
      </c>
      <c r="CN18" s="109" t="str">
        <f ca="1">IF(AND('Raw Data'!AC16&lt;&gt;"",'Raw Data'!AC16&lt;&gt;0),'Raw Data'!AC16,"")</f>
        <v/>
      </c>
      <c r="CO18" s="97" t="str">
        <f ca="1">IF(AND(CM18&gt;0,CM18&lt;&gt;""),IF(Title!$K$1=0,ROUNDDOWN((1000*CM$1)/CM18,2),ROUND((1000*CM$1)/CM18,2)),IF(CM18="","",0))</f>
        <v/>
      </c>
      <c r="CP18" s="51" t="str">
        <f ca="1">IF(OR(CM18&lt;&gt;"",CN18&lt;&gt;""),RANK(CQ18,CQ$5:INDIRECT(CP$1,TRUE)),"")</f>
        <v/>
      </c>
      <c r="CQ18" s="71" t="str">
        <f t="shared" ca="1" si="36"/>
        <v/>
      </c>
      <c r="CR18" s="71" t="str">
        <f t="shared" ca="1" si="14"/>
        <v/>
      </c>
      <c r="CS18" s="104" t="str">
        <f ca="1">IF(CR18&lt;&gt;"",RANK(CR18,CR$5:INDIRECT(CS$1,TRUE)),"")</f>
        <v/>
      </c>
      <c r="CT18" s="111" t="str">
        <f ca="1">IF(AND('Raw Data'!AD16&lt;&gt;"",'Raw Data'!AD16&lt;&gt;0),ROUNDDOWN('Raw Data'!AD16,Title!$M$1),"")</f>
        <v/>
      </c>
      <c r="CU18" s="109" t="str">
        <f ca="1">IF(AND('Raw Data'!AE16&lt;&gt;"",'Raw Data'!AE16&lt;&gt;0),'Raw Data'!AE16,"")</f>
        <v/>
      </c>
      <c r="CV18" s="97" t="str">
        <f ca="1">IF(AND(CT18&gt;0,CT18&lt;&gt;""),IF(Title!$K$1=0,ROUNDDOWN((1000*CT$1)/CT18,2),ROUND((1000*CT$1)/CT18,2)),IF(CT18="","",0))</f>
        <v/>
      </c>
      <c r="CW18" s="51" t="str">
        <f ca="1">IF(OR(CT18&lt;&gt;"",CU18&lt;&gt;""),RANK(CX18,CX$5:INDIRECT(CW$1,TRUE)),"")</f>
        <v/>
      </c>
      <c r="CX18" s="71" t="str">
        <f t="shared" ca="1" si="37"/>
        <v/>
      </c>
      <c r="CY18" s="71" t="str">
        <f t="shared" ca="1" si="15"/>
        <v/>
      </c>
      <c r="CZ18" s="104" t="str">
        <f ca="1">IF(CY18&lt;&gt;"",RANK(CY18,CY$5:INDIRECT(CZ$1,TRUE)),"")</f>
        <v/>
      </c>
      <c r="DA18" s="111" t="str">
        <f ca="1">IF(AND('Raw Data'!AF16&lt;&gt;"",'Raw Data'!AF16&lt;&gt;0),ROUNDDOWN('Raw Data'!AF16,Title!$M$1),"")</f>
        <v/>
      </c>
      <c r="DB18" s="109" t="str">
        <f ca="1">IF(AND('Raw Data'!AG16&lt;&gt;"",'Raw Data'!AG16&lt;&gt;0),'Raw Data'!AG16,"")</f>
        <v/>
      </c>
      <c r="DC18" s="97" t="str">
        <f ca="1">IF(AND(DA18&gt;0,DA18&lt;&gt;""),IF(Title!$K$1=0,ROUNDDOWN((1000*DA$1)/DA18,2),ROUND((1000*DA$1)/DA18,2)),IF(DA18="","",0))</f>
        <v/>
      </c>
      <c r="DD18" s="51" t="str">
        <f ca="1">IF(OR(DA18&lt;&gt;"",DB18&lt;&gt;""),RANK(DE18,DE$5:INDIRECT(DD$1,TRUE)),"")</f>
        <v/>
      </c>
      <c r="DE18" s="71" t="str">
        <f t="shared" ca="1" si="38"/>
        <v/>
      </c>
      <c r="DF18" s="71" t="str">
        <f t="shared" ca="1" si="16"/>
        <v/>
      </c>
      <c r="DG18" s="104" t="str">
        <f ca="1">IF(DF18&lt;&gt;"",RANK(DF18,DF$5:INDIRECT(DG$1,TRUE)),"")</f>
        <v/>
      </c>
      <c r="DH18" s="111" t="str">
        <f ca="1">IF(AND('Raw Data'!AH16&lt;&gt;"",'Raw Data'!AH16&lt;&gt;0),ROUNDDOWN('Raw Data'!AH16,Title!$M$1),"")</f>
        <v/>
      </c>
      <c r="DI18" s="109" t="str">
        <f ca="1">IF(AND('Raw Data'!AI16&lt;&gt;"",'Raw Data'!AI16&lt;&gt;0),'Raw Data'!AI16,"")</f>
        <v/>
      </c>
      <c r="DJ18" s="97" t="str">
        <f ca="1">IF(AND(DH18&gt;0,DH18&lt;&gt;""),IF(Title!$K$1=0,ROUNDDOWN((1000*DH$1)/DH18,2),ROUND((1000*DH$1)/DH18,2)),IF(DH18="","",0))</f>
        <v/>
      </c>
      <c r="DK18" s="51" t="str">
        <f ca="1">IF(OR(DH18&lt;&gt;"",DI18&lt;&gt;""),RANK(DL18,DL$5:INDIRECT(DK$1,TRUE)),"")</f>
        <v/>
      </c>
      <c r="DL18" s="71" t="str">
        <f t="shared" ca="1" si="39"/>
        <v/>
      </c>
      <c r="DM18" s="71" t="str">
        <f t="shared" ca="1" si="17"/>
        <v/>
      </c>
      <c r="DN18" s="104" t="str">
        <f ca="1">IF(DM18&lt;&gt;"",RANK(DM18,DM$5:INDIRECT(DN$1,TRUE)),"")</f>
        <v/>
      </c>
      <c r="DO18" s="111" t="str">
        <f ca="1">IF(AND('Raw Data'!AJ16&lt;&gt;"",'Raw Data'!AJ16&lt;&gt;0),ROUNDDOWN('Raw Data'!AJ16,Title!$M$1),"")</f>
        <v/>
      </c>
      <c r="DP18" s="109" t="str">
        <f ca="1">IF(AND('Raw Data'!AK16&lt;&gt;"",'Raw Data'!AK16&lt;&gt;0),'Raw Data'!AK16,"")</f>
        <v/>
      </c>
      <c r="DQ18" s="97" t="str">
        <f ca="1">IF(AND(DO18&gt;0,DO18&lt;&gt;""),IF(Title!$K$1=0,ROUNDDOWN((1000*DO$1)/DO18,2),ROUND((1000*DO$1)/DO18,2)),IF(DO18="","",0))</f>
        <v/>
      </c>
      <c r="DR18" s="51" t="str">
        <f ca="1">IF(OR(DO18&lt;&gt;"",DP18&lt;&gt;""),RANK(DS18,DS$5:INDIRECT(DR$1,TRUE)),"")</f>
        <v/>
      </c>
      <c r="DS18" s="71" t="str">
        <f t="shared" ca="1" si="40"/>
        <v/>
      </c>
      <c r="DT18" s="71" t="str">
        <f t="shared" ca="1" si="18"/>
        <v/>
      </c>
      <c r="DU18" s="104" t="str">
        <f ca="1">IF(DT18&lt;&gt;"",RANK(DT18,DT$5:INDIRECT(DU$1,TRUE)),"")</f>
        <v/>
      </c>
      <c r="DV18" s="111" t="str">
        <f ca="1">IF(AND('Raw Data'!AL16&lt;&gt;"",'Raw Data'!AL16&lt;&gt;0),ROUNDDOWN('Raw Data'!AL16,Title!$M$1),"")</f>
        <v/>
      </c>
      <c r="DW18" s="109" t="str">
        <f ca="1">IF(AND('Raw Data'!AM16&lt;&gt;"",'Raw Data'!AM16&lt;&gt;0),'Raw Data'!AM16,"")</f>
        <v/>
      </c>
      <c r="DX18" s="97" t="str">
        <f ca="1">IF(AND(DV18&gt;0,DV18&lt;&gt;""),IF(Title!$K$1=0,ROUNDDOWN((1000*DV$1)/DV18,2),ROUND((1000*DV$1)/DV18,2)),IF(DV18="","",0))</f>
        <v/>
      </c>
      <c r="DY18" s="51" t="str">
        <f ca="1">IF(OR(DV18&lt;&gt;"",DW18&lt;&gt;""),RANK(DZ18,DZ$5:INDIRECT(DY$1,TRUE)),"")</f>
        <v/>
      </c>
      <c r="DZ18" s="71" t="str">
        <f t="shared" ca="1" si="41"/>
        <v/>
      </c>
      <c r="EA18" s="71" t="str">
        <f t="shared" ca="1" si="19"/>
        <v/>
      </c>
      <c r="EB18" s="104" t="str">
        <f ca="1">IF(EA18&lt;&gt;"",RANK(EA18,EA$5:INDIRECT(EB$1,TRUE)),"")</f>
        <v/>
      </c>
      <c r="EC18" s="111" t="str">
        <f ca="1">IF(AND('Raw Data'!AN16&lt;&gt;"",'Raw Data'!AN16&lt;&gt;0),ROUNDDOWN('Raw Data'!AN16,Title!$M$1),"")</f>
        <v/>
      </c>
      <c r="ED18" s="109" t="str">
        <f ca="1">IF(AND('Raw Data'!AO16&lt;&gt;"",'Raw Data'!AO16&lt;&gt;0),'Raw Data'!AO16,"")</f>
        <v/>
      </c>
      <c r="EE18" s="97" t="str">
        <f ca="1">IF(AND(EC18&gt;0,EC18&lt;&gt;""),IF(Title!$K$1=0,ROUNDDOWN((1000*EC$1)/EC18,2),ROUND((1000*EC$1)/EC18,2)),IF(EC18="","",0))</f>
        <v/>
      </c>
      <c r="EF18" s="51" t="str">
        <f ca="1">IF(OR(EC18&lt;&gt;"",ED18&lt;&gt;""),RANK(EG18,EG$5:INDIRECT(EF$1,TRUE)),"")</f>
        <v/>
      </c>
      <c r="EG18" s="71" t="str">
        <f t="shared" ca="1" si="42"/>
        <v/>
      </c>
      <c r="EH18" s="71" t="str">
        <f t="shared" ca="1" si="20"/>
        <v/>
      </c>
      <c r="EI18" s="104" t="str">
        <f ca="1">IF(EH18&lt;&gt;"",RANK(EH18,EH$5:INDIRECT(EI$1,TRUE)),"")</f>
        <v/>
      </c>
      <c r="EJ18" s="111" t="str">
        <f ca="1">IF(AND('Raw Data'!AP16&lt;&gt;"",'Raw Data'!AP16&lt;&gt;0),ROUNDDOWN('Raw Data'!AP16,Title!$M$1),"")</f>
        <v/>
      </c>
      <c r="EK18" s="106" t="str">
        <f ca="1">IF(AND('Raw Data'!AQ16&lt;&gt;"",'Raw Data'!AQ16&lt;&gt;0),'Raw Data'!AQ16,"")</f>
        <v/>
      </c>
      <c r="EL18" s="97" t="str">
        <f ca="1">IF(AND(EJ18&gt;0,EJ18&lt;&gt;""),IF(Title!$K$1=0,ROUNDDOWN((1000*EJ$1)/EJ18,2),ROUND((1000*EJ$1)/EJ18,2)),IF(EJ18="","",0))</f>
        <v/>
      </c>
      <c r="EM18" s="51" t="str">
        <f ca="1">IF(OR(EJ18&lt;&gt;"",EK18&lt;&gt;""),RANK(EN18,EN$5:INDIRECT(EM$1,TRUE)),"")</f>
        <v/>
      </c>
      <c r="EN18" s="71" t="str">
        <f t="shared" ca="1" si="43"/>
        <v/>
      </c>
      <c r="EO18" s="71" t="str">
        <f t="shared" ca="1" si="21"/>
        <v/>
      </c>
      <c r="EP18" s="104" t="str">
        <f ca="1">IF(EO18&lt;&gt;"",RANK(EO18,EO$5:INDIRECT(EP$1,TRUE)),"")</f>
        <v/>
      </c>
      <c r="EQ18" s="51" t="str">
        <f t="shared" ca="1" si="44"/>
        <v>$ER$18:$FC$18</v>
      </c>
      <c r="ER18" s="71">
        <f t="shared" si="45"/>
        <v>0</v>
      </c>
      <c r="ES18" s="71">
        <f t="shared" ca="1" si="46"/>
        <v>0</v>
      </c>
      <c r="ET18" s="71">
        <f t="shared" ca="1" si="47"/>
        <v>0</v>
      </c>
      <c r="EU18" s="71">
        <f t="shared" ca="1" si="48"/>
        <v>0</v>
      </c>
      <c r="EV18" s="71">
        <f t="shared" ca="1" si="49"/>
        <v>0</v>
      </c>
      <c r="EW18" s="71">
        <f t="shared" ca="1" si="50"/>
        <v>0</v>
      </c>
      <c r="EX18" s="71">
        <f t="shared" ca="1" si="51"/>
        <v>0</v>
      </c>
      <c r="EY18" s="71">
        <f t="shared" ca="1" si="52"/>
        <v>0</v>
      </c>
      <c r="EZ18" s="71">
        <f t="shared" ca="1" si="53"/>
        <v>0</v>
      </c>
      <c r="FA18" s="71">
        <f t="shared" ca="1" si="54"/>
        <v>0</v>
      </c>
      <c r="FB18" s="71">
        <f t="shared" ca="1" si="55"/>
        <v>0</v>
      </c>
      <c r="FC18" s="71">
        <f t="shared" ca="1" si="56"/>
        <v>0</v>
      </c>
      <c r="FD18" s="71">
        <f t="shared" ca="1" si="57"/>
        <v>0</v>
      </c>
      <c r="FE18" s="71">
        <f t="shared" ca="1" si="58"/>
        <v>0</v>
      </c>
      <c r="FF18" s="71">
        <f t="shared" ca="1" si="59"/>
        <v>0</v>
      </c>
      <c r="FG18" s="71">
        <f t="shared" ca="1" si="60"/>
        <v>0</v>
      </c>
      <c r="FH18" s="71">
        <f t="shared" ca="1" si="61"/>
        <v>0</v>
      </c>
      <c r="FI18" s="71">
        <f t="shared" ca="1" si="62"/>
        <v>0</v>
      </c>
      <c r="FJ18" s="71">
        <f t="shared" ca="1" si="63"/>
        <v>0</v>
      </c>
      <c r="FK18" s="71">
        <f t="shared" ca="1" si="64"/>
        <v>0</v>
      </c>
      <c r="FL18" s="51" t="str">
        <f t="shared" si="65"/>
        <v>$FM$18:$FX$18</v>
      </c>
      <c r="FM18" s="72">
        <f t="shared" si="66"/>
        <v>0</v>
      </c>
      <c r="FN18" s="51">
        <f t="shared" si="67"/>
        <v>0</v>
      </c>
      <c r="FO18" s="51">
        <f t="shared" si="68"/>
        <v>0</v>
      </c>
      <c r="FP18" s="51">
        <f t="shared" si="69"/>
        <v>0</v>
      </c>
      <c r="FQ18" s="51">
        <f t="shared" si="70"/>
        <v>0</v>
      </c>
      <c r="FR18" s="51">
        <f t="shared" si="71"/>
        <v>0</v>
      </c>
      <c r="FS18" s="51">
        <f t="shared" si="72"/>
        <v>0</v>
      </c>
      <c r="FT18" s="51">
        <f t="shared" si="73"/>
        <v>0</v>
      </c>
      <c r="FU18" s="51">
        <f t="shared" si="74"/>
        <v>0</v>
      </c>
      <c r="FV18" s="51">
        <f t="shared" si="75"/>
        <v>0</v>
      </c>
      <c r="FW18" s="51">
        <f t="shared" si="76"/>
        <v>0</v>
      </c>
      <c r="FX18" s="51">
        <f t="shared" si="77"/>
        <v>0</v>
      </c>
      <c r="FY18" s="51">
        <f t="shared" si="78"/>
        <v>0</v>
      </c>
      <c r="FZ18" s="51">
        <f t="shared" si="79"/>
        <v>0</v>
      </c>
      <c r="GA18" s="51">
        <f t="shared" si="80"/>
        <v>0</v>
      </c>
      <c r="GB18" s="51">
        <f t="shared" si="81"/>
        <v>0</v>
      </c>
      <c r="GC18" s="51">
        <f t="shared" si="82"/>
        <v>0</v>
      </c>
      <c r="GD18" s="51">
        <f t="shared" si="83"/>
        <v>0</v>
      </c>
      <c r="GE18" s="51">
        <f t="shared" si="84"/>
        <v>0</v>
      </c>
      <c r="GF18" s="51">
        <f t="shared" si="85"/>
        <v>0</v>
      </c>
      <c r="GG18" s="51" t="str">
        <f t="shared" si="86"/>
        <v>GS18</v>
      </c>
      <c r="GH18" s="71">
        <f ca="1">GetDiscardScore($ER18:ER18,GH$1)</f>
        <v>0</v>
      </c>
      <c r="GI18" s="71">
        <f ca="1">GetDiscardScore($ER18:ES18,GI$1)</f>
        <v>0</v>
      </c>
      <c r="GJ18" s="71">
        <f ca="1">GetDiscardScore($ER18:ET18,GJ$1)</f>
        <v>0</v>
      </c>
      <c r="GK18" s="71">
        <f ca="1">GetDiscardScore($ER18:EU18,GK$1)</f>
        <v>0</v>
      </c>
      <c r="GL18" s="71">
        <f ca="1">GetDiscardScore($ER18:EV18,GL$1)</f>
        <v>0</v>
      </c>
      <c r="GM18" s="71">
        <f ca="1">GetDiscardScore($ER18:EW18,GM$1)</f>
        <v>0</v>
      </c>
      <c r="GN18" s="71">
        <f ca="1">GetDiscardScore($ER18:EX18,GN$1)</f>
        <v>0</v>
      </c>
      <c r="GO18" s="71">
        <f ca="1">GetDiscardScore($ER18:EY18,GO$1)</f>
        <v>0</v>
      </c>
      <c r="GP18" s="71">
        <f ca="1">GetDiscardScore($ER18:EZ18,GP$1)</f>
        <v>0</v>
      </c>
      <c r="GQ18" s="71">
        <f ca="1">GetDiscardScore($ER18:FA18,GQ$1)</f>
        <v>0</v>
      </c>
      <c r="GR18" s="71">
        <f ca="1">GetDiscardScore($ER18:FB18,GR$1)</f>
        <v>0</v>
      </c>
      <c r="GS18" s="71">
        <f ca="1">GetDiscardScore($ER18:FC18,GS$1)</f>
        <v>0</v>
      </c>
      <c r="GT18" s="71">
        <f ca="1">GetDiscardScore($ER18:FD18,GT$1)</f>
        <v>0</v>
      </c>
      <c r="GU18" s="71">
        <f ca="1">GetDiscardScore($ER18:FE18,GU$1)</f>
        <v>0</v>
      </c>
      <c r="GV18" s="71">
        <f ca="1">GetDiscardScore($ER18:FF18,GV$1)</f>
        <v>0</v>
      </c>
      <c r="GW18" s="71">
        <f ca="1">GetDiscardScore($ER18:FG18,GW$1)</f>
        <v>0</v>
      </c>
      <c r="GX18" s="71">
        <f ca="1">GetDiscardScore($ER18:FH18,GX$1)</f>
        <v>0</v>
      </c>
      <c r="GY18" s="71">
        <f ca="1">GetDiscardScore($ER18:FI18,GY$1)</f>
        <v>0</v>
      </c>
      <c r="GZ18" s="71">
        <f ca="1">GetDiscardScore($ER18:FJ18,GZ$1)</f>
        <v>0</v>
      </c>
      <c r="HA18" s="71">
        <f ca="1">GetDiscardScore($ER18:FK18,HA$1)</f>
        <v>0</v>
      </c>
      <c r="HB18" s="73" t="str">
        <f t="shared" ca="1" si="87"/>
        <v/>
      </c>
      <c r="HC18" s="72" t="str">
        <f ca="1">IF(HB18&lt;&gt;"",RANK(HB18,HB$5:INDIRECT(HC$1,TRUE),0),"")</f>
        <v/>
      </c>
      <c r="HD18" s="70" t="str">
        <f t="shared" ca="1" si="88"/>
        <v/>
      </c>
    </row>
    <row r="19" spans="1:212" s="51" customFormat="1" ht="11.25">
      <c r="A19" s="41">
        <v>15</v>
      </c>
      <c r="B19" s="41" t="str">
        <f ca="1">IF('Raw Data'!B17&lt;&gt;"",'Raw Data'!B17,"")</f>
        <v/>
      </c>
      <c r="C19" s="51" t="str">
        <f ca="1">IF('Raw Data'!C17&lt;&gt;"",'Raw Data'!C17,"")</f>
        <v/>
      </c>
      <c r="D19" s="42" t="str">
        <f t="shared" ca="1" si="22"/>
        <v/>
      </c>
      <c r="E19" s="69" t="str">
        <f t="shared" ca="1" si="23"/>
        <v/>
      </c>
      <c r="F19" s="99" t="str">
        <f t="shared" ca="1" si="0"/>
        <v/>
      </c>
      <c r="G19" s="111" t="str">
        <f ca="1">IF(AND('Raw Data'!D17&lt;&gt;"",'Raw Data'!D17&lt;&gt;0),ROUNDDOWN('Raw Data'!D17,Title!$M$1),"")</f>
        <v/>
      </c>
      <c r="H19" s="109" t="str">
        <f ca="1">IF(AND('Raw Data'!E17&lt;&gt;"",'Raw Data'!E17&lt;&gt;0),'Raw Data'!E17,"")</f>
        <v/>
      </c>
      <c r="I19" s="97" t="str">
        <f ca="1">IF(AND(G19&lt;&gt;"",G19&gt;0),IF(Title!$K$1=0,ROUNDDOWN((1000*G$1)/G19,2),ROUND((1000*G$1)/G19,2)),IF(G19="","",0))</f>
        <v/>
      </c>
      <c r="J19" s="51" t="str">
        <f ca="1">IF(K19&lt;&gt;0,RANK(K19,K$5:INDIRECT(J$1,TRUE)),"")</f>
        <v/>
      </c>
      <c r="K19" s="71">
        <f t="shared" ca="1" si="89"/>
        <v>0</v>
      </c>
      <c r="L19" s="71" t="str">
        <f t="shared" ca="1" si="2"/>
        <v/>
      </c>
      <c r="M19" s="104" t="str">
        <f ca="1">IF(L19&lt;&gt;"",RANK(L19,L$5:INDIRECT(M$1,TRUE)),"")</f>
        <v/>
      </c>
      <c r="N19" s="111" t="str">
        <f ca="1">IF(AND('Raw Data'!F17&lt;&gt;"",'Raw Data'!F17&lt;&gt;0),ROUNDDOWN('Raw Data'!F17,Title!$M$1),"")</f>
        <v/>
      </c>
      <c r="O19" s="109" t="str">
        <f ca="1">IF(AND('Raw Data'!G17&lt;&gt;"",'Raw Data'!G17&lt;&gt;0),'Raw Data'!G17,"")</f>
        <v/>
      </c>
      <c r="P19" s="97" t="str">
        <f ca="1">IF(AND(N19&gt;0,N19&lt;&gt;""),IF(Title!$K$1=0,ROUNDDOWN((1000*N$1)/N19,2),ROUND((1000*N$1)/N19,2)),IF(N19="","",0))</f>
        <v/>
      </c>
      <c r="Q19" s="51" t="str">
        <f ca="1">IF(OR(N19&lt;&gt;"",O19&lt;&gt;""),RANK(R19,R$5:INDIRECT(Q$1,TRUE)),"")</f>
        <v/>
      </c>
      <c r="R19" s="71" t="str">
        <f t="shared" ca="1" si="24"/>
        <v/>
      </c>
      <c r="S19" s="71" t="str">
        <f t="shared" ca="1" si="3"/>
        <v/>
      </c>
      <c r="T19" s="104" t="str">
        <f ca="1">IF(S19&lt;&gt;"",RANK(S19,S$5:INDIRECT(T$1,TRUE)),"")</f>
        <v/>
      </c>
      <c r="U19" s="111" t="str">
        <f ca="1">IF(AND('Raw Data'!H17&lt;&gt;"",'Raw Data'!H17&lt;&gt;0),ROUNDDOWN('Raw Data'!H17,Title!$M$1),"")</f>
        <v/>
      </c>
      <c r="V19" s="109" t="str">
        <f ca="1">IF(AND('Raw Data'!I17&lt;&gt;"",'Raw Data'!I17&lt;&gt;0),'Raw Data'!I17,"")</f>
        <v/>
      </c>
      <c r="W19" s="97" t="str">
        <f ca="1">IF(AND(U19&gt;0,U19&lt;&gt;""),IF(Title!$K$1=0,ROUNDDOWN((1000*U$1)/U19,2),ROUND((1000*U$1)/U19,2)),IF(U19="","",0))</f>
        <v/>
      </c>
      <c r="X19" s="51" t="str">
        <f ca="1">IF(OR(U19&lt;&gt;"",V19&lt;&gt;""),RANK(Y19,Y$5:INDIRECT(X$1,TRUE)),"")</f>
        <v/>
      </c>
      <c r="Y19" s="71" t="str">
        <f t="shared" ca="1" si="25"/>
        <v/>
      </c>
      <c r="Z19" s="71" t="str">
        <f t="shared" ca="1" si="4"/>
        <v/>
      </c>
      <c r="AA19" s="104" t="str">
        <f ca="1">IF(Z19&lt;&gt;"",RANK(Z19,Z$5:INDIRECT(AA$1,TRUE)),"")</f>
        <v/>
      </c>
      <c r="AB19" s="111" t="str">
        <f ca="1">IF(AND('Raw Data'!J17&lt;&gt;"",'Raw Data'!J17&lt;&gt;0),ROUNDDOWN('Raw Data'!J17,Title!$M$1),"")</f>
        <v/>
      </c>
      <c r="AC19" s="109" t="str">
        <f ca="1">IF(AND('Raw Data'!K17&lt;&gt;"",'Raw Data'!K17&lt;&gt;0),'Raw Data'!K17,"")</f>
        <v/>
      </c>
      <c r="AD19" s="97" t="str">
        <f ca="1">IF(AND(AB19&gt;0,AB19&lt;&gt;""),IF(Title!$K$1=0,ROUNDDOWN((1000*AB$1)/AB19,2),ROUND((1000*AB$1)/AB19,2)),IF(AB19="","",0))</f>
        <v/>
      </c>
      <c r="AE19" s="51" t="str">
        <f ca="1">IF(OR(AB19&lt;&gt;"",AC19&lt;&gt;""),RANK(AF19,AF$5:INDIRECT(AE$1,TRUE)),"")</f>
        <v/>
      </c>
      <c r="AF19" s="71" t="str">
        <f t="shared" ca="1" si="26"/>
        <v/>
      </c>
      <c r="AG19" s="71" t="str">
        <f t="shared" ca="1" si="5"/>
        <v/>
      </c>
      <c r="AH19" s="104" t="str">
        <f ca="1">IF(AG19&lt;&gt;"",RANK(AG19,AG$5:INDIRECT(AH$1,TRUE)),"")</f>
        <v/>
      </c>
      <c r="AI19" s="111" t="str">
        <f ca="1">IF(AND('Raw Data'!L17&lt;&gt;"",'Raw Data'!L17&lt;&gt;0),ROUNDDOWN('Raw Data'!L17,Title!$M$1),"")</f>
        <v/>
      </c>
      <c r="AJ19" s="109" t="str">
        <f ca="1">IF(AND('Raw Data'!M17&lt;&gt;"",'Raw Data'!M17&lt;&gt;0),'Raw Data'!M17,"")</f>
        <v/>
      </c>
      <c r="AK19" s="97" t="str">
        <f ca="1">IF(AND(AI19&gt;0,AI19&lt;&gt;""),IF(Title!$K$1=0,ROUNDDOWN((1000*AI$1)/AI19,2),ROUND((1000*AI$1)/AI19,2)),IF(AI19="","",0))</f>
        <v/>
      </c>
      <c r="AL19" s="51" t="str">
        <f ca="1">IF(OR(AI19&lt;&gt;"",AJ19&lt;&gt;""),RANK(AM19,AM$5:INDIRECT(AL$1,TRUE)),"")</f>
        <v/>
      </c>
      <c r="AM19" s="71" t="str">
        <f t="shared" ca="1" si="27"/>
        <v/>
      </c>
      <c r="AN19" s="71" t="str">
        <f t="shared" ca="1" si="6"/>
        <v/>
      </c>
      <c r="AO19" s="104" t="str">
        <f ca="1">IF(AN19&lt;&gt;"",RANK(AN19,AN$5:INDIRECT(AO$1,TRUE)),"")</f>
        <v/>
      </c>
      <c r="AP19" s="111" t="str">
        <f ca="1">IF(AND('Raw Data'!N17&lt;&gt;"",'Raw Data'!N17&lt;&gt;0),ROUNDDOWN('Raw Data'!N17,Title!$M$1),"")</f>
        <v/>
      </c>
      <c r="AQ19" s="109" t="str">
        <f ca="1">IF(AND('Raw Data'!O17&lt;&gt;"",'Raw Data'!O17&lt;&gt;0),'Raw Data'!O17,"")</f>
        <v/>
      </c>
      <c r="AR19" s="97" t="str">
        <f ca="1">IF(AND(AP19&gt;0,AP19&lt;&gt;""),IF(Title!$K$1=0,ROUNDDOWN((1000*AP$1)/AP19,2),ROUND((1000*AP$1)/AP19,2)),IF(AP19="","",0))</f>
        <v/>
      </c>
      <c r="AS19" s="51" t="str">
        <f ca="1">IF(OR(AP19&lt;&gt;"",AQ19&lt;&gt;""),RANK(AT19,AT$5:INDIRECT(AS$1,TRUE)),"")</f>
        <v/>
      </c>
      <c r="AT19" s="71" t="str">
        <f t="shared" ca="1" si="28"/>
        <v/>
      </c>
      <c r="AU19" s="71" t="str">
        <f t="shared" ca="1" si="7"/>
        <v/>
      </c>
      <c r="AV19" s="104" t="str">
        <f ca="1">IF(AU19&lt;&gt;"",RANK(AU19,AU$5:INDIRECT(AV$1,TRUE)),"")</f>
        <v/>
      </c>
      <c r="AW19" s="111" t="str">
        <f ca="1">IF(AND('Raw Data'!P17&lt;&gt;"",'Raw Data'!P17&lt;&gt;0),ROUNDDOWN('Raw Data'!P17,Title!$M$1),"")</f>
        <v/>
      </c>
      <c r="AX19" s="109" t="str">
        <f ca="1">IF(AND('Raw Data'!Q17&lt;&gt;"",'Raw Data'!Q17&lt;&gt;0),'Raw Data'!Q17,"")</f>
        <v/>
      </c>
      <c r="AY19" s="97" t="str">
        <f ca="1">IF(AND(AW19&gt;0,AW19&lt;&gt;""),IF(Title!$K$1=0,ROUNDDOWN((1000*AW$1)/AW19,2),ROUND((1000*AW$1)/AW19,2)),IF(AW19="","",0))</f>
        <v/>
      </c>
      <c r="AZ19" s="51" t="str">
        <f ca="1">IF(OR(AW19&lt;&gt;"",AX19&lt;&gt;""),RANK(BA19,BA$5:INDIRECT(AZ$1,TRUE)),"")</f>
        <v/>
      </c>
      <c r="BA19" s="71" t="str">
        <f t="shared" ca="1" si="29"/>
        <v/>
      </c>
      <c r="BB19" s="71" t="str">
        <f t="shared" ca="1" si="8"/>
        <v/>
      </c>
      <c r="BC19" s="104" t="str">
        <f ca="1">IF(BB19&lt;&gt;"",RANK(BB19,BB$5:INDIRECT(BC$1,TRUE)),"")</f>
        <v/>
      </c>
      <c r="BD19" s="111" t="str">
        <f ca="1">IF(AND('Raw Data'!R17&lt;&gt;"",'Raw Data'!R17&lt;&gt;0),ROUNDDOWN('Raw Data'!R17,Title!$M$1),"")</f>
        <v/>
      </c>
      <c r="BE19" s="109" t="str">
        <f ca="1">IF(AND('Raw Data'!S17&lt;&gt;"",'Raw Data'!S17&lt;&gt;0),'Raw Data'!S17,"")</f>
        <v/>
      </c>
      <c r="BF19" s="97" t="str">
        <f ca="1">IF(AND(BD19&gt;0,BD19&lt;&gt;""),IF(Title!$K$1=0,ROUNDDOWN((1000*BD$1)/BD19,2),ROUND((1000*BD$1)/BD19,2)),IF(BD19="","",0))</f>
        <v/>
      </c>
      <c r="BG19" s="51" t="str">
        <f ca="1">IF(OR(BD19&lt;&gt;"",BE19&lt;&gt;""),RANK(BH19,BH$5:INDIRECT(BG$1,TRUE)),"")</f>
        <v/>
      </c>
      <c r="BH19" s="71" t="str">
        <f t="shared" ca="1" si="30"/>
        <v/>
      </c>
      <c r="BI19" s="71" t="str">
        <f t="shared" ca="1" si="9"/>
        <v/>
      </c>
      <c r="BJ19" s="104" t="str">
        <f ca="1">IF(BI19&lt;&gt;"",RANK(BI19,BI$5:INDIRECT(BJ$1,TRUE)),"")</f>
        <v/>
      </c>
      <c r="BK19" s="111" t="str">
        <f ca="1">IF(AND('Raw Data'!T17&lt;&gt;"",'Raw Data'!T17&lt;&gt;0),ROUNDDOWN('Raw Data'!T17,Title!$M$1),"")</f>
        <v/>
      </c>
      <c r="BL19" s="109" t="str">
        <f ca="1">IF(AND('Raw Data'!U17&lt;&gt;"",'Raw Data'!U17&lt;&gt;0),'Raw Data'!U17,"")</f>
        <v/>
      </c>
      <c r="BM19" s="97" t="str">
        <f t="shared" ca="1" si="31"/>
        <v/>
      </c>
      <c r="BN19" s="51" t="str">
        <f ca="1">IF(OR(BK19&lt;&gt;"",BL19&lt;&gt;""),RANK(BO19,BO$5:INDIRECT(BN$1,TRUE)),"")</f>
        <v/>
      </c>
      <c r="BO19" s="71" t="str">
        <f t="shared" ca="1" si="32"/>
        <v/>
      </c>
      <c r="BP19" s="71" t="str">
        <f t="shared" ca="1" si="10"/>
        <v/>
      </c>
      <c r="BQ19" s="104" t="str">
        <f ca="1">IF(BP19&lt;&gt;"",RANK(BP19,BP$5:INDIRECT(BQ$1,TRUE)),"")</f>
        <v/>
      </c>
      <c r="BR19" s="111" t="str">
        <f ca="1">IF(AND('Raw Data'!V17&lt;&gt;"",'Raw Data'!V17&lt;&gt;0),ROUNDDOWN('Raw Data'!V17,Title!$M$1),"")</f>
        <v/>
      </c>
      <c r="BS19" s="109" t="str">
        <f ca="1">IF(AND('Raw Data'!W17&lt;&gt;"",'Raw Data'!W17&lt;&gt;0),'Raw Data'!W17,"")</f>
        <v/>
      </c>
      <c r="BT19" s="97" t="str">
        <f ca="1">IF(AND(BR19&gt;0,BR19&lt;&gt;""),IF(Title!$K$1=0,ROUNDDOWN((1000*BR$1)/BR19,2),ROUND((1000*BR$1)/BR19,2)),IF(BR19="","",0))</f>
        <v/>
      </c>
      <c r="BU19" s="51" t="str">
        <f ca="1">IF(OR(BR19&lt;&gt;"",BS19&lt;&gt;""),RANK(BV19,BV$5:INDIRECT(BU$1,TRUE)),"")</f>
        <v/>
      </c>
      <c r="BV19" s="71" t="str">
        <f t="shared" ca="1" si="33"/>
        <v/>
      </c>
      <c r="BW19" s="71" t="str">
        <f t="shared" ca="1" si="11"/>
        <v/>
      </c>
      <c r="BX19" s="104" t="str">
        <f ca="1">IF(BW19&lt;&gt;"",RANK(BW19,BW$5:INDIRECT(BX$1,TRUE)),"")</f>
        <v/>
      </c>
      <c r="BY19" s="111" t="str">
        <f ca="1">IF(AND('Raw Data'!X17&lt;&gt;"",'Raw Data'!X17&lt;&gt;0),ROUNDDOWN('Raw Data'!X17,Title!$M$1),"")</f>
        <v/>
      </c>
      <c r="BZ19" s="109" t="str">
        <f ca="1">IF(AND('Raw Data'!Y17&lt;&gt;"",'Raw Data'!Y17&lt;&gt;0),'Raw Data'!Y17,"")</f>
        <v/>
      </c>
      <c r="CA19" s="97" t="str">
        <f ca="1">IF(AND(BY19&gt;0,BY19&lt;&gt;""),IF(Title!$K$1=0,ROUNDDOWN((1000*BY$1)/BY19,2),ROUND((1000*BY$1)/BY19,2)),IF(BY19="","",0))</f>
        <v/>
      </c>
      <c r="CB19" s="51" t="str">
        <f ca="1">IF(OR(BY19&lt;&gt;"",BZ19&lt;&gt;""),RANK(CC19,CC$5:INDIRECT(CB$1,TRUE)),"")</f>
        <v/>
      </c>
      <c r="CC19" s="71" t="str">
        <f t="shared" ca="1" si="34"/>
        <v/>
      </c>
      <c r="CD19" s="71" t="str">
        <f t="shared" ca="1" si="12"/>
        <v/>
      </c>
      <c r="CE19" s="104" t="str">
        <f ca="1">IF(CD19&lt;&gt;"",RANK(CD19,CD$5:INDIRECT(CE$1,TRUE)),"")</f>
        <v/>
      </c>
      <c r="CF19" s="111" t="str">
        <f ca="1">IF(AND('Raw Data'!Z17&lt;&gt;"",'Raw Data'!Z17&lt;&gt;0),ROUNDDOWN('Raw Data'!Z17,Title!$M$1),"")</f>
        <v/>
      </c>
      <c r="CG19" s="109" t="str">
        <f ca="1">IF(AND('Raw Data'!AA17&lt;&gt;"",'Raw Data'!AA17&lt;&gt;0),'Raw Data'!AA17,"")</f>
        <v/>
      </c>
      <c r="CH19" s="97" t="str">
        <f ca="1">IF(AND(CF19&gt;0,CF19&lt;&gt;""),IF(Title!$K$1=0,ROUNDDOWN((1000*CF$1)/CF19,2),ROUND((1000*CF$1)/CF19,2)),IF(CF19="","",0))</f>
        <v/>
      </c>
      <c r="CI19" s="51" t="str">
        <f ca="1">IF(OR(CF19&lt;&gt;"",CG19&lt;&gt;""),RANK(CJ19,CJ$5:INDIRECT(CI$1,TRUE)),"")</f>
        <v/>
      </c>
      <c r="CJ19" s="71" t="str">
        <f t="shared" ca="1" si="35"/>
        <v/>
      </c>
      <c r="CK19" s="71" t="str">
        <f t="shared" ca="1" si="13"/>
        <v/>
      </c>
      <c r="CL19" s="104" t="str">
        <f ca="1">IF(CK19&lt;&gt;"",RANK(CK19,CK$5:INDIRECT(CL$1,TRUE)),"")</f>
        <v/>
      </c>
      <c r="CM19" s="111" t="str">
        <f ca="1">IF(AND('Raw Data'!AB17&lt;&gt;"",'Raw Data'!AB17&lt;&gt;0),ROUNDDOWN('Raw Data'!AB17,Title!$M$1),"")</f>
        <v/>
      </c>
      <c r="CN19" s="109" t="str">
        <f ca="1">IF(AND('Raw Data'!AC17&lt;&gt;"",'Raw Data'!AC17&lt;&gt;0),'Raw Data'!AC17,"")</f>
        <v/>
      </c>
      <c r="CO19" s="97" t="str">
        <f ca="1">IF(AND(CM19&gt;0,CM19&lt;&gt;""),IF(Title!$K$1=0,ROUNDDOWN((1000*CM$1)/CM19,2),ROUND((1000*CM$1)/CM19,2)),IF(CM19="","",0))</f>
        <v/>
      </c>
      <c r="CP19" s="51" t="str">
        <f ca="1">IF(OR(CM19&lt;&gt;"",CN19&lt;&gt;""),RANK(CQ19,CQ$5:INDIRECT(CP$1,TRUE)),"")</f>
        <v/>
      </c>
      <c r="CQ19" s="71" t="str">
        <f t="shared" ca="1" si="36"/>
        <v/>
      </c>
      <c r="CR19" s="71" t="str">
        <f t="shared" ca="1" si="14"/>
        <v/>
      </c>
      <c r="CS19" s="104" t="str">
        <f ca="1">IF(CR19&lt;&gt;"",RANK(CR19,CR$5:INDIRECT(CS$1,TRUE)),"")</f>
        <v/>
      </c>
      <c r="CT19" s="111" t="str">
        <f ca="1">IF(AND('Raw Data'!AD17&lt;&gt;"",'Raw Data'!AD17&lt;&gt;0),ROUNDDOWN('Raw Data'!AD17,Title!$M$1),"")</f>
        <v/>
      </c>
      <c r="CU19" s="109" t="str">
        <f ca="1">IF(AND('Raw Data'!AE17&lt;&gt;"",'Raw Data'!AE17&lt;&gt;0),'Raw Data'!AE17,"")</f>
        <v/>
      </c>
      <c r="CV19" s="97" t="str">
        <f ca="1">IF(AND(CT19&gt;0,CT19&lt;&gt;""),IF(Title!$K$1=0,ROUNDDOWN((1000*CT$1)/CT19,2),ROUND((1000*CT$1)/CT19,2)),IF(CT19="","",0))</f>
        <v/>
      </c>
      <c r="CW19" s="51" t="str">
        <f ca="1">IF(OR(CT19&lt;&gt;"",CU19&lt;&gt;""),RANK(CX19,CX$5:INDIRECT(CW$1,TRUE)),"")</f>
        <v/>
      </c>
      <c r="CX19" s="71" t="str">
        <f t="shared" ca="1" si="37"/>
        <v/>
      </c>
      <c r="CY19" s="71" t="str">
        <f t="shared" ca="1" si="15"/>
        <v/>
      </c>
      <c r="CZ19" s="104" t="str">
        <f ca="1">IF(CY19&lt;&gt;"",RANK(CY19,CY$5:INDIRECT(CZ$1,TRUE)),"")</f>
        <v/>
      </c>
      <c r="DA19" s="111" t="str">
        <f ca="1">IF(AND('Raw Data'!AF17&lt;&gt;"",'Raw Data'!AF17&lt;&gt;0),ROUNDDOWN('Raw Data'!AF17,Title!$M$1),"")</f>
        <v/>
      </c>
      <c r="DB19" s="109" t="str">
        <f ca="1">IF(AND('Raw Data'!AG17&lt;&gt;"",'Raw Data'!AG17&lt;&gt;0),'Raw Data'!AG17,"")</f>
        <v/>
      </c>
      <c r="DC19" s="97" t="str">
        <f ca="1">IF(AND(DA19&gt;0,DA19&lt;&gt;""),IF(Title!$K$1=0,ROUNDDOWN((1000*DA$1)/DA19,2),ROUND((1000*DA$1)/DA19,2)),IF(DA19="","",0))</f>
        <v/>
      </c>
      <c r="DD19" s="51" t="str">
        <f ca="1">IF(OR(DA19&lt;&gt;"",DB19&lt;&gt;""),RANK(DE19,DE$5:INDIRECT(DD$1,TRUE)),"")</f>
        <v/>
      </c>
      <c r="DE19" s="71" t="str">
        <f t="shared" ca="1" si="38"/>
        <v/>
      </c>
      <c r="DF19" s="71" t="str">
        <f t="shared" ca="1" si="16"/>
        <v/>
      </c>
      <c r="DG19" s="104" t="str">
        <f ca="1">IF(DF19&lt;&gt;"",RANK(DF19,DF$5:INDIRECT(DG$1,TRUE)),"")</f>
        <v/>
      </c>
      <c r="DH19" s="111" t="str">
        <f ca="1">IF(AND('Raw Data'!AH17&lt;&gt;"",'Raw Data'!AH17&lt;&gt;0),ROUNDDOWN('Raw Data'!AH17,Title!$M$1),"")</f>
        <v/>
      </c>
      <c r="DI19" s="109" t="str">
        <f ca="1">IF(AND('Raw Data'!AI17&lt;&gt;"",'Raw Data'!AI17&lt;&gt;0),'Raw Data'!AI17,"")</f>
        <v/>
      </c>
      <c r="DJ19" s="97" t="str">
        <f ca="1">IF(AND(DH19&gt;0,DH19&lt;&gt;""),IF(Title!$K$1=0,ROUNDDOWN((1000*DH$1)/DH19,2),ROUND((1000*DH$1)/DH19,2)),IF(DH19="","",0))</f>
        <v/>
      </c>
      <c r="DK19" s="51" t="str">
        <f ca="1">IF(OR(DH19&lt;&gt;"",DI19&lt;&gt;""),RANK(DL19,DL$5:INDIRECT(DK$1,TRUE)),"")</f>
        <v/>
      </c>
      <c r="DL19" s="71" t="str">
        <f t="shared" ca="1" si="39"/>
        <v/>
      </c>
      <c r="DM19" s="71" t="str">
        <f t="shared" ca="1" si="17"/>
        <v/>
      </c>
      <c r="DN19" s="104" t="str">
        <f ca="1">IF(DM19&lt;&gt;"",RANK(DM19,DM$5:INDIRECT(DN$1,TRUE)),"")</f>
        <v/>
      </c>
      <c r="DO19" s="111" t="str">
        <f ca="1">IF(AND('Raw Data'!AJ17&lt;&gt;"",'Raw Data'!AJ17&lt;&gt;0),ROUNDDOWN('Raw Data'!AJ17,Title!$M$1),"")</f>
        <v/>
      </c>
      <c r="DP19" s="109" t="str">
        <f ca="1">IF(AND('Raw Data'!AK17&lt;&gt;"",'Raw Data'!AK17&lt;&gt;0),'Raw Data'!AK17,"")</f>
        <v/>
      </c>
      <c r="DQ19" s="97" t="str">
        <f ca="1">IF(AND(DO19&gt;0,DO19&lt;&gt;""),IF(Title!$K$1=0,ROUNDDOWN((1000*DO$1)/DO19,2),ROUND((1000*DO$1)/DO19,2)),IF(DO19="","",0))</f>
        <v/>
      </c>
      <c r="DR19" s="51" t="str">
        <f ca="1">IF(OR(DO19&lt;&gt;"",DP19&lt;&gt;""),RANK(DS19,DS$5:INDIRECT(DR$1,TRUE)),"")</f>
        <v/>
      </c>
      <c r="DS19" s="71" t="str">
        <f t="shared" ca="1" si="40"/>
        <v/>
      </c>
      <c r="DT19" s="71" t="str">
        <f t="shared" ca="1" si="18"/>
        <v/>
      </c>
      <c r="DU19" s="104" t="str">
        <f ca="1">IF(DT19&lt;&gt;"",RANK(DT19,DT$5:INDIRECT(DU$1,TRUE)),"")</f>
        <v/>
      </c>
      <c r="DV19" s="111" t="str">
        <f ca="1">IF(AND('Raw Data'!AL17&lt;&gt;"",'Raw Data'!AL17&lt;&gt;0),ROUNDDOWN('Raw Data'!AL17,Title!$M$1),"")</f>
        <v/>
      </c>
      <c r="DW19" s="109" t="str">
        <f ca="1">IF(AND('Raw Data'!AM17&lt;&gt;"",'Raw Data'!AM17&lt;&gt;0),'Raw Data'!AM17,"")</f>
        <v/>
      </c>
      <c r="DX19" s="97" t="str">
        <f ca="1">IF(AND(DV19&gt;0,DV19&lt;&gt;""),IF(Title!$K$1=0,ROUNDDOWN((1000*DV$1)/DV19,2),ROUND((1000*DV$1)/DV19,2)),IF(DV19="","",0))</f>
        <v/>
      </c>
      <c r="DY19" s="51" t="str">
        <f ca="1">IF(OR(DV19&lt;&gt;"",DW19&lt;&gt;""),RANK(DZ19,DZ$5:INDIRECT(DY$1,TRUE)),"")</f>
        <v/>
      </c>
      <c r="DZ19" s="71" t="str">
        <f t="shared" ca="1" si="41"/>
        <v/>
      </c>
      <c r="EA19" s="71" t="str">
        <f t="shared" ca="1" si="19"/>
        <v/>
      </c>
      <c r="EB19" s="104" t="str">
        <f ca="1">IF(EA19&lt;&gt;"",RANK(EA19,EA$5:INDIRECT(EB$1,TRUE)),"")</f>
        <v/>
      </c>
      <c r="EC19" s="111" t="str">
        <f ca="1">IF(AND('Raw Data'!AN17&lt;&gt;"",'Raw Data'!AN17&lt;&gt;0),ROUNDDOWN('Raw Data'!AN17,Title!$M$1),"")</f>
        <v/>
      </c>
      <c r="ED19" s="109" t="str">
        <f ca="1">IF(AND('Raw Data'!AO17&lt;&gt;"",'Raw Data'!AO17&lt;&gt;0),'Raw Data'!AO17,"")</f>
        <v/>
      </c>
      <c r="EE19" s="97" t="str">
        <f ca="1">IF(AND(EC19&gt;0,EC19&lt;&gt;""),IF(Title!$K$1=0,ROUNDDOWN((1000*EC$1)/EC19,2),ROUND((1000*EC$1)/EC19,2)),IF(EC19="","",0))</f>
        <v/>
      </c>
      <c r="EF19" s="51" t="str">
        <f ca="1">IF(OR(EC19&lt;&gt;"",ED19&lt;&gt;""),RANK(EG19,EG$5:INDIRECT(EF$1,TRUE)),"")</f>
        <v/>
      </c>
      <c r="EG19" s="71" t="str">
        <f t="shared" ca="1" si="42"/>
        <v/>
      </c>
      <c r="EH19" s="71" t="str">
        <f t="shared" ca="1" si="20"/>
        <v/>
      </c>
      <c r="EI19" s="104" t="str">
        <f ca="1">IF(EH19&lt;&gt;"",RANK(EH19,EH$5:INDIRECT(EI$1,TRUE)),"")</f>
        <v/>
      </c>
      <c r="EJ19" s="111" t="str">
        <f ca="1">IF(AND('Raw Data'!AP17&lt;&gt;"",'Raw Data'!AP17&lt;&gt;0),ROUNDDOWN('Raw Data'!AP17,Title!$M$1),"")</f>
        <v/>
      </c>
      <c r="EK19" s="106" t="str">
        <f ca="1">IF(AND('Raw Data'!AQ17&lt;&gt;"",'Raw Data'!AQ17&lt;&gt;0),'Raw Data'!AQ17,"")</f>
        <v/>
      </c>
      <c r="EL19" s="97" t="str">
        <f ca="1">IF(AND(EJ19&gt;0,EJ19&lt;&gt;""),IF(Title!$K$1=0,ROUNDDOWN((1000*EJ$1)/EJ19,2),ROUND((1000*EJ$1)/EJ19,2)),IF(EJ19="","",0))</f>
        <v/>
      </c>
      <c r="EM19" s="51" t="str">
        <f ca="1">IF(OR(EJ19&lt;&gt;"",EK19&lt;&gt;""),RANK(EN19,EN$5:INDIRECT(EM$1,TRUE)),"")</f>
        <v/>
      </c>
      <c r="EN19" s="71" t="str">
        <f t="shared" ca="1" si="43"/>
        <v/>
      </c>
      <c r="EO19" s="71" t="str">
        <f t="shared" ca="1" si="21"/>
        <v/>
      </c>
      <c r="EP19" s="104" t="str">
        <f ca="1">IF(EO19&lt;&gt;"",RANK(EO19,EO$5:INDIRECT(EP$1,TRUE)),"")</f>
        <v/>
      </c>
      <c r="EQ19" s="51" t="str">
        <f t="shared" ca="1" si="44"/>
        <v>$ER$19:$FC$19</v>
      </c>
      <c r="ER19" s="71">
        <f t="shared" si="45"/>
        <v>0</v>
      </c>
      <c r="ES19" s="71">
        <f t="shared" ca="1" si="46"/>
        <v>0</v>
      </c>
      <c r="ET19" s="71">
        <f t="shared" ca="1" si="47"/>
        <v>0</v>
      </c>
      <c r="EU19" s="71">
        <f t="shared" ca="1" si="48"/>
        <v>0</v>
      </c>
      <c r="EV19" s="71">
        <f t="shared" ca="1" si="49"/>
        <v>0</v>
      </c>
      <c r="EW19" s="71">
        <f t="shared" ca="1" si="50"/>
        <v>0</v>
      </c>
      <c r="EX19" s="71">
        <f t="shared" ca="1" si="51"/>
        <v>0</v>
      </c>
      <c r="EY19" s="71">
        <f t="shared" ca="1" si="52"/>
        <v>0</v>
      </c>
      <c r="EZ19" s="71">
        <f t="shared" ca="1" si="53"/>
        <v>0</v>
      </c>
      <c r="FA19" s="71">
        <f t="shared" ca="1" si="54"/>
        <v>0</v>
      </c>
      <c r="FB19" s="71">
        <f t="shared" ca="1" si="55"/>
        <v>0</v>
      </c>
      <c r="FC19" s="71">
        <f t="shared" ca="1" si="56"/>
        <v>0</v>
      </c>
      <c r="FD19" s="71">
        <f t="shared" ca="1" si="57"/>
        <v>0</v>
      </c>
      <c r="FE19" s="71">
        <f t="shared" ca="1" si="58"/>
        <v>0</v>
      </c>
      <c r="FF19" s="71">
        <f t="shared" ca="1" si="59"/>
        <v>0</v>
      </c>
      <c r="FG19" s="71">
        <f t="shared" ca="1" si="60"/>
        <v>0</v>
      </c>
      <c r="FH19" s="71">
        <f t="shared" ca="1" si="61"/>
        <v>0</v>
      </c>
      <c r="FI19" s="71">
        <f t="shared" ca="1" si="62"/>
        <v>0</v>
      </c>
      <c r="FJ19" s="71">
        <f t="shared" ca="1" si="63"/>
        <v>0</v>
      </c>
      <c r="FK19" s="71">
        <f t="shared" ca="1" si="64"/>
        <v>0</v>
      </c>
      <c r="FL19" s="51" t="str">
        <f t="shared" si="65"/>
        <v>$FM$19:$FX$19</v>
      </c>
      <c r="FM19" s="72">
        <f t="shared" si="66"/>
        <v>0</v>
      </c>
      <c r="FN19" s="51">
        <f t="shared" si="67"/>
        <v>0</v>
      </c>
      <c r="FO19" s="51">
        <f t="shared" si="68"/>
        <v>0</v>
      </c>
      <c r="FP19" s="51">
        <f t="shared" si="69"/>
        <v>0</v>
      </c>
      <c r="FQ19" s="51">
        <f t="shared" si="70"/>
        <v>0</v>
      </c>
      <c r="FR19" s="51">
        <f t="shared" si="71"/>
        <v>0</v>
      </c>
      <c r="FS19" s="51">
        <f t="shared" si="72"/>
        <v>0</v>
      </c>
      <c r="FT19" s="51">
        <f t="shared" si="73"/>
        <v>0</v>
      </c>
      <c r="FU19" s="51">
        <f t="shared" si="74"/>
        <v>0</v>
      </c>
      <c r="FV19" s="51">
        <f t="shared" si="75"/>
        <v>0</v>
      </c>
      <c r="FW19" s="51">
        <f t="shared" si="76"/>
        <v>0</v>
      </c>
      <c r="FX19" s="51">
        <f t="shared" si="77"/>
        <v>0</v>
      </c>
      <c r="FY19" s="51">
        <f t="shared" si="78"/>
        <v>0</v>
      </c>
      <c r="FZ19" s="51">
        <f t="shared" si="79"/>
        <v>0</v>
      </c>
      <c r="GA19" s="51">
        <f t="shared" si="80"/>
        <v>0</v>
      </c>
      <c r="GB19" s="51">
        <f t="shared" si="81"/>
        <v>0</v>
      </c>
      <c r="GC19" s="51">
        <f t="shared" si="82"/>
        <v>0</v>
      </c>
      <c r="GD19" s="51">
        <f t="shared" si="83"/>
        <v>0</v>
      </c>
      <c r="GE19" s="51">
        <f t="shared" si="84"/>
        <v>0</v>
      </c>
      <c r="GF19" s="51">
        <f t="shared" si="85"/>
        <v>0</v>
      </c>
      <c r="GG19" s="51" t="str">
        <f t="shared" si="86"/>
        <v>GS19</v>
      </c>
      <c r="GH19" s="71">
        <f ca="1">GetDiscardScore($ER19:ER19,GH$1)</f>
        <v>0</v>
      </c>
      <c r="GI19" s="71">
        <f ca="1">GetDiscardScore($ER19:ES19,GI$1)</f>
        <v>0</v>
      </c>
      <c r="GJ19" s="71">
        <f ca="1">GetDiscardScore($ER19:ET19,GJ$1)</f>
        <v>0</v>
      </c>
      <c r="GK19" s="71">
        <f ca="1">GetDiscardScore($ER19:EU19,GK$1)</f>
        <v>0</v>
      </c>
      <c r="GL19" s="71">
        <f ca="1">GetDiscardScore($ER19:EV19,GL$1)</f>
        <v>0</v>
      </c>
      <c r="GM19" s="71">
        <f ca="1">GetDiscardScore($ER19:EW19,GM$1)</f>
        <v>0</v>
      </c>
      <c r="GN19" s="71">
        <f ca="1">GetDiscardScore($ER19:EX19,GN$1)</f>
        <v>0</v>
      </c>
      <c r="GO19" s="71">
        <f ca="1">GetDiscardScore($ER19:EY19,GO$1)</f>
        <v>0</v>
      </c>
      <c r="GP19" s="71">
        <f ca="1">GetDiscardScore($ER19:EZ19,GP$1)</f>
        <v>0</v>
      </c>
      <c r="GQ19" s="71">
        <f ca="1">GetDiscardScore($ER19:FA19,GQ$1)</f>
        <v>0</v>
      </c>
      <c r="GR19" s="71">
        <f ca="1">GetDiscardScore($ER19:FB19,GR$1)</f>
        <v>0</v>
      </c>
      <c r="GS19" s="71">
        <f ca="1">GetDiscardScore($ER19:FC19,GS$1)</f>
        <v>0</v>
      </c>
      <c r="GT19" s="71">
        <f ca="1">GetDiscardScore($ER19:FD19,GT$1)</f>
        <v>0</v>
      </c>
      <c r="GU19" s="71">
        <f ca="1">GetDiscardScore($ER19:FE19,GU$1)</f>
        <v>0</v>
      </c>
      <c r="GV19" s="71">
        <f ca="1">GetDiscardScore($ER19:FF19,GV$1)</f>
        <v>0</v>
      </c>
      <c r="GW19" s="71">
        <f ca="1">GetDiscardScore($ER19:FG19,GW$1)</f>
        <v>0</v>
      </c>
      <c r="GX19" s="71">
        <f ca="1">GetDiscardScore($ER19:FH19,GX$1)</f>
        <v>0</v>
      </c>
      <c r="GY19" s="71">
        <f ca="1">GetDiscardScore($ER19:FI19,GY$1)</f>
        <v>0</v>
      </c>
      <c r="GZ19" s="71">
        <f ca="1">GetDiscardScore($ER19:FJ19,GZ$1)</f>
        <v>0</v>
      </c>
      <c r="HA19" s="71">
        <f ca="1">GetDiscardScore($ER19:FK19,HA$1)</f>
        <v>0</v>
      </c>
      <c r="HB19" s="73" t="str">
        <f t="shared" ca="1" si="87"/>
        <v/>
      </c>
      <c r="HC19" s="72" t="str">
        <f ca="1">IF(HB19&lt;&gt;"",RANK(HB19,HB$5:INDIRECT(HC$1,TRUE),0),"")</f>
        <v/>
      </c>
      <c r="HD19" s="70" t="str">
        <f t="shared" ca="1" si="88"/>
        <v/>
      </c>
    </row>
    <row r="20" spans="1:212" s="74" customFormat="1" ht="11.25">
      <c r="A20" s="39">
        <v>16</v>
      </c>
      <c r="B20" s="39" t="str">
        <f ca="1">IF('Raw Data'!B18&lt;&gt;"",'Raw Data'!B18,"")</f>
        <v/>
      </c>
      <c r="C20" s="74" t="str">
        <f ca="1">IF('Raw Data'!C18&lt;&gt;"",'Raw Data'!C18,"")</f>
        <v/>
      </c>
      <c r="D20" s="40" t="str">
        <f t="shared" ca="1" si="22"/>
        <v/>
      </c>
      <c r="E20" s="75" t="str">
        <f t="shared" ca="1" si="23"/>
        <v/>
      </c>
      <c r="F20" s="100" t="str">
        <f t="shared" ca="1" si="0"/>
        <v/>
      </c>
      <c r="G20" s="114" t="str">
        <f ca="1">IF(AND('Raw Data'!D18&lt;&gt;"",'Raw Data'!D18&lt;&gt;0),ROUNDDOWN('Raw Data'!D18,Title!$M$1),"")</f>
        <v/>
      </c>
      <c r="H20" s="110" t="str">
        <f ca="1">IF(AND('Raw Data'!E18&lt;&gt;"",'Raw Data'!E18&lt;&gt;0),'Raw Data'!E18,"")</f>
        <v/>
      </c>
      <c r="I20" s="98" t="str">
        <f ca="1">IF(AND(G20&lt;&gt;"",G20&gt;0),IF(Title!$K$1=0,ROUNDDOWN((1000*G$1)/G20,2),ROUND((1000*G$1)/G20,2)),IF(G20="","",0))</f>
        <v/>
      </c>
      <c r="J20" s="74" t="str">
        <f ca="1">IF(K20&lt;&gt;0,RANK(K20,K$5:INDIRECT(J$1,TRUE)),"")</f>
        <v/>
      </c>
      <c r="K20" s="77">
        <f t="shared" ca="1" si="89"/>
        <v>0</v>
      </c>
      <c r="L20" s="77" t="str">
        <f t="shared" ca="1" si="2"/>
        <v/>
      </c>
      <c r="M20" s="105" t="str">
        <f ca="1">IF(L20&lt;&gt;"",RANK(L20,L$5:INDIRECT(M$1,TRUE)),"")</f>
        <v/>
      </c>
      <c r="N20" s="114" t="str">
        <f ca="1">IF(AND('Raw Data'!F18&lt;&gt;"",'Raw Data'!F18&lt;&gt;0),ROUNDDOWN('Raw Data'!F18,Title!$M$1),"")</f>
        <v/>
      </c>
      <c r="O20" s="110" t="str">
        <f ca="1">IF(AND('Raw Data'!G18&lt;&gt;"",'Raw Data'!G18&lt;&gt;0),'Raw Data'!G18,"")</f>
        <v/>
      </c>
      <c r="P20" s="98" t="str">
        <f ca="1">IF(AND(N20&gt;0,N20&lt;&gt;""),IF(Title!$K$1=0,ROUNDDOWN((1000*N$1)/N20,2),ROUND((1000*N$1)/N20,2)),IF(N20="","",0))</f>
        <v/>
      </c>
      <c r="Q20" s="74" t="str">
        <f ca="1">IF(OR(N20&lt;&gt;"",O20&lt;&gt;""),RANK(R20,R$5:INDIRECT(Q$1,TRUE)),"")</f>
        <v/>
      </c>
      <c r="R20" s="77" t="str">
        <f t="shared" ca="1" si="24"/>
        <v/>
      </c>
      <c r="S20" s="77" t="str">
        <f t="shared" ca="1" si="3"/>
        <v/>
      </c>
      <c r="T20" s="105" t="str">
        <f ca="1">IF(S20&lt;&gt;"",RANK(S20,S$5:INDIRECT(T$1,TRUE)),"")</f>
        <v/>
      </c>
      <c r="U20" s="114" t="str">
        <f ca="1">IF(AND('Raw Data'!H18&lt;&gt;"",'Raw Data'!H18&lt;&gt;0),ROUNDDOWN('Raw Data'!H18,Title!$M$1),"")</f>
        <v/>
      </c>
      <c r="V20" s="110" t="str">
        <f ca="1">IF(AND('Raw Data'!I18&lt;&gt;"",'Raw Data'!I18&lt;&gt;0),'Raw Data'!I18,"")</f>
        <v/>
      </c>
      <c r="W20" s="98" t="str">
        <f ca="1">IF(AND(U20&gt;0,U20&lt;&gt;""),IF(Title!$K$1=0,ROUNDDOWN((1000*U$1)/U20,2),ROUND((1000*U$1)/U20,2)),IF(U20="","",0))</f>
        <v/>
      </c>
      <c r="X20" s="74" t="str">
        <f ca="1">IF(OR(U20&lt;&gt;"",V20&lt;&gt;""),RANK(Y20,Y$5:INDIRECT(X$1,TRUE)),"")</f>
        <v/>
      </c>
      <c r="Y20" s="77" t="str">
        <f t="shared" ca="1" si="25"/>
        <v/>
      </c>
      <c r="Z20" s="77" t="str">
        <f t="shared" ca="1" si="4"/>
        <v/>
      </c>
      <c r="AA20" s="105" t="str">
        <f ca="1">IF(Z20&lt;&gt;"",RANK(Z20,Z$5:INDIRECT(AA$1,TRUE)),"")</f>
        <v/>
      </c>
      <c r="AB20" s="114" t="str">
        <f ca="1">IF(AND('Raw Data'!J18&lt;&gt;"",'Raw Data'!J18&lt;&gt;0),ROUNDDOWN('Raw Data'!J18,Title!$M$1),"")</f>
        <v/>
      </c>
      <c r="AC20" s="110" t="str">
        <f ca="1">IF(AND('Raw Data'!K18&lt;&gt;"",'Raw Data'!K18&lt;&gt;0),'Raw Data'!K18,"")</f>
        <v/>
      </c>
      <c r="AD20" s="98" t="str">
        <f ca="1">IF(AND(AB20&gt;0,AB20&lt;&gt;""),IF(Title!$K$1=0,ROUNDDOWN((1000*AB$1)/AB20,2),ROUND((1000*AB$1)/AB20,2)),IF(AB20="","",0))</f>
        <v/>
      </c>
      <c r="AE20" s="74" t="str">
        <f ca="1">IF(OR(AB20&lt;&gt;"",AC20&lt;&gt;""),RANK(AF20,AF$5:INDIRECT(AE$1,TRUE)),"")</f>
        <v/>
      </c>
      <c r="AF20" s="77" t="str">
        <f t="shared" ca="1" si="26"/>
        <v/>
      </c>
      <c r="AG20" s="77" t="str">
        <f t="shared" ca="1" si="5"/>
        <v/>
      </c>
      <c r="AH20" s="105" t="str">
        <f ca="1">IF(AG20&lt;&gt;"",RANK(AG20,AG$5:INDIRECT(AH$1,TRUE)),"")</f>
        <v/>
      </c>
      <c r="AI20" s="114" t="str">
        <f ca="1">IF(AND('Raw Data'!L18&lt;&gt;"",'Raw Data'!L18&lt;&gt;0),ROUNDDOWN('Raw Data'!L18,Title!$M$1),"")</f>
        <v/>
      </c>
      <c r="AJ20" s="110" t="str">
        <f ca="1">IF(AND('Raw Data'!M18&lt;&gt;"",'Raw Data'!M18&lt;&gt;0),'Raw Data'!M18,"")</f>
        <v/>
      </c>
      <c r="AK20" s="98" t="str">
        <f ca="1">IF(AND(AI20&gt;0,AI20&lt;&gt;""),IF(Title!$K$1=0,ROUNDDOWN((1000*AI$1)/AI20,2),ROUND((1000*AI$1)/AI20,2)),IF(AI20="","",0))</f>
        <v/>
      </c>
      <c r="AL20" s="74" t="str">
        <f ca="1">IF(OR(AI20&lt;&gt;"",AJ20&lt;&gt;""),RANK(AM20,AM$5:INDIRECT(AL$1,TRUE)),"")</f>
        <v/>
      </c>
      <c r="AM20" s="77" t="str">
        <f t="shared" ca="1" si="27"/>
        <v/>
      </c>
      <c r="AN20" s="77" t="str">
        <f t="shared" ca="1" si="6"/>
        <v/>
      </c>
      <c r="AO20" s="105" t="str">
        <f ca="1">IF(AN20&lt;&gt;"",RANK(AN20,AN$5:INDIRECT(AO$1,TRUE)),"")</f>
        <v/>
      </c>
      <c r="AP20" s="114" t="str">
        <f ca="1">IF(AND('Raw Data'!N18&lt;&gt;"",'Raw Data'!N18&lt;&gt;0),ROUNDDOWN('Raw Data'!N18,Title!$M$1),"")</f>
        <v/>
      </c>
      <c r="AQ20" s="110" t="str">
        <f ca="1">IF(AND('Raw Data'!O18&lt;&gt;"",'Raw Data'!O18&lt;&gt;0),'Raw Data'!O18,"")</f>
        <v/>
      </c>
      <c r="AR20" s="98" t="str">
        <f ca="1">IF(AND(AP20&gt;0,AP20&lt;&gt;""),IF(Title!$K$1=0,ROUNDDOWN((1000*AP$1)/AP20,2),ROUND((1000*AP$1)/AP20,2)),IF(AP20="","",0))</f>
        <v/>
      </c>
      <c r="AS20" s="74" t="str">
        <f ca="1">IF(OR(AP20&lt;&gt;"",AQ20&lt;&gt;""),RANK(AT20,AT$5:INDIRECT(AS$1,TRUE)),"")</f>
        <v/>
      </c>
      <c r="AT20" s="77" t="str">
        <f t="shared" ca="1" si="28"/>
        <v/>
      </c>
      <c r="AU20" s="77" t="str">
        <f t="shared" ca="1" si="7"/>
        <v/>
      </c>
      <c r="AV20" s="105" t="str">
        <f ca="1">IF(AU20&lt;&gt;"",RANK(AU20,AU$5:INDIRECT(AV$1,TRUE)),"")</f>
        <v/>
      </c>
      <c r="AW20" s="114" t="str">
        <f ca="1">IF(AND('Raw Data'!P18&lt;&gt;"",'Raw Data'!P18&lt;&gt;0),ROUNDDOWN('Raw Data'!P18,Title!$M$1),"")</f>
        <v/>
      </c>
      <c r="AX20" s="110" t="str">
        <f ca="1">IF(AND('Raw Data'!Q18&lt;&gt;"",'Raw Data'!Q18&lt;&gt;0),'Raw Data'!Q18,"")</f>
        <v/>
      </c>
      <c r="AY20" s="98" t="str">
        <f ca="1">IF(AND(AW20&gt;0,AW20&lt;&gt;""),IF(Title!$K$1=0,ROUNDDOWN((1000*AW$1)/AW20,2),ROUND((1000*AW$1)/AW20,2)),IF(AW20="","",0))</f>
        <v/>
      </c>
      <c r="AZ20" s="74" t="str">
        <f ca="1">IF(OR(AW20&lt;&gt;"",AX20&lt;&gt;""),RANK(BA20,BA$5:INDIRECT(AZ$1,TRUE)),"")</f>
        <v/>
      </c>
      <c r="BA20" s="77" t="str">
        <f t="shared" ca="1" si="29"/>
        <v/>
      </c>
      <c r="BB20" s="77" t="str">
        <f t="shared" ca="1" si="8"/>
        <v/>
      </c>
      <c r="BC20" s="105" t="str">
        <f ca="1">IF(BB20&lt;&gt;"",RANK(BB20,BB$5:INDIRECT(BC$1,TRUE)),"")</f>
        <v/>
      </c>
      <c r="BD20" s="114" t="str">
        <f ca="1">IF(AND('Raw Data'!R18&lt;&gt;"",'Raw Data'!R18&lt;&gt;0),ROUNDDOWN('Raw Data'!R18,Title!$M$1),"")</f>
        <v/>
      </c>
      <c r="BE20" s="110" t="str">
        <f ca="1">IF(AND('Raw Data'!S18&lt;&gt;"",'Raw Data'!S18&lt;&gt;0),'Raw Data'!S18,"")</f>
        <v/>
      </c>
      <c r="BF20" s="98" t="str">
        <f ca="1">IF(AND(BD20&gt;0,BD20&lt;&gt;""),IF(Title!$K$1=0,ROUNDDOWN((1000*BD$1)/BD20,2),ROUND((1000*BD$1)/BD20,2)),IF(BD20="","",0))</f>
        <v/>
      </c>
      <c r="BG20" s="74" t="str">
        <f ca="1">IF(OR(BD20&lt;&gt;"",BE20&lt;&gt;""),RANK(BH20,BH$5:INDIRECT(BG$1,TRUE)),"")</f>
        <v/>
      </c>
      <c r="BH20" s="77" t="str">
        <f t="shared" ca="1" si="30"/>
        <v/>
      </c>
      <c r="BI20" s="77" t="str">
        <f t="shared" ca="1" si="9"/>
        <v/>
      </c>
      <c r="BJ20" s="105" t="str">
        <f ca="1">IF(BI20&lt;&gt;"",RANK(BI20,BI$5:INDIRECT(BJ$1,TRUE)),"")</f>
        <v/>
      </c>
      <c r="BK20" s="114" t="str">
        <f ca="1">IF(AND('Raw Data'!T18&lt;&gt;"",'Raw Data'!T18&lt;&gt;0),ROUNDDOWN('Raw Data'!T18,Title!$M$1),"")</f>
        <v/>
      </c>
      <c r="BL20" s="110" t="str">
        <f ca="1">IF(AND('Raw Data'!U18&lt;&gt;"",'Raw Data'!U18&lt;&gt;0),'Raw Data'!U18,"")</f>
        <v/>
      </c>
      <c r="BM20" s="98" t="str">
        <f t="shared" ca="1" si="31"/>
        <v/>
      </c>
      <c r="BN20" s="74" t="str">
        <f ca="1">IF(OR(BK20&lt;&gt;"",BL20&lt;&gt;""),RANK(BO20,BO$5:INDIRECT(BN$1,TRUE)),"")</f>
        <v/>
      </c>
      <c r="BO20" s="77" t="str">
        <f t="shared" ca="1" si="32"/>
        <v/>
      </c>
      <c r="BP20" s="77" t="str">
        <f t="shared" ca="1" si="10"/>
        <v/>
      </c>
      <c r="BQ20" s="105" t="str">
        <f ca="1">IF(BP20&lt;&gt;"",RANK(BP20,BP$5:INDIRECT(BQ$1,TRUE)),"")</f>
        <v/>
      </c>
      <c r="BR20" s="114" t="str">
        <f ca="1">IF(AND('Raw Data'!V18&lt;&gt;"",'Raw Data'!V18&lt;&gt;0),ROUNDDOWN('Raw Data'!V18,Title!$M$1),"")</f>
        <v/>
      </c>
      <c r="BS20" s="110" t="str">
        <f ca="1">IF(AND('Raw Data'!W18&lt;&gt;"",'Raw Data'!W18&lt;&gt;0),'Raw Data'!W18,"")</f>
        <v/>
      </c>
      <c r="BT20" s="98" t="str">
        <f ca="1">IF(AND(BR20&gt;0,BR20&lt;&gt;""),IF(Title!$K$1=0,ROUNDDOWN((1000*BR$1)/BR20,2),ROUND((1000*BR$1)/BR20,2)),IF(BR20="","",0))</f>
        <v/>
      </c>
      <c r="BU20" s="74" t="str">
        <f ca="1">IF(OR(BR20&lt;&gt;"",BS20&lt;&gt;""),RANK(BV20,BV$5:INDIRECT(BU$1,TRUE)),"")</f>
        <v/>
      </c>
      <c r="BV20" s="77" t="str">
        <f t="shared" ca="1" si="33"/>
        <v/>
      </c>
      <c r="BW20" s="77" t="str">
        <f t="shared" ca="1" si="11"/>
        <v/>
      </c>
      <c r="BX20" s="105" t="str">
        <f ca="1">IF(BW20&lt;&gt;"",RANK(BW20,BW$5:INDIRECT(BX$1,TRUE)),"")</f>
        <v/>
      </c>
      <c r="BY20" s="114" t="str">
        <f ca="1">IF(AND('Raw Data'!X18&lt;&gt;"",'Raw Data'!X18&lt;&gt;0),ROUNDDOWN('Raw Data'!X18,Title!$M$1),"")</f>
        <v/>
      </c>
      <c r="BZ20" s="110" t="str">
        <f ca="1">IF(AND('Raw Data'!Y18&lt;&gt;"",'Raw Data'!Y18&lt;&gt;0),'Raw Data'!Y18,"")</f>
        <v/>
      </c>
      <c r="CA20" s="98" t="str">
        <f ca="1">IF(AND(BY20&gt;0,BY20&lt;&gt;""),IF(Title!$K$1=0,ROUNDDOWN((1000*BY$1)/BY20,2),ROUND((1000*BY$1)/BY20,2)),IF(BY20="","",0))</f>
        <v/>
      </c>
      <c r="CB20" s="74" t="str">
        <f ca="1">IF(OR(BY20&lt;&gt;"",BZ20&lt;&gt;""),RANK(CC20,CC$5:INDIRECT(CB$1,TRUE)),"")</f>
        <v/>
      </c>
      <c r="CC20" s="77" t="str">
        <f t="shared" ca="1" si="34"/>
        <v/>
      </c>
      <c r="CD20" s="77" t="str">
        <f t="shared" ca="1" si="12"/>
        <v/>
      </c>
      <c r="CE20" s="105" t="str">
        <f ca="1">IF(CD20&lt;&gt;"",RANK(CD20,CD$5:INDIRECT(CE$1,TRUE)),"")</f>
        <v/>
      </c>
      <c r="CF20" s="114" t="str">
        <f ca="1">IF(AND('Raw Data'!Z18&lt;&gt;"",'Raw Data'!Z18&lt;&gt;0),ROUNDDOWN('Raw Data'!Z18,Title!$M$1),"")</f>
        <v/>
      </c>
      <c r="CG20" s="110" t="str">
        <f ca="1">IF(AND('Raw Data'!AA18&lt;&gt;"",'Raw Data'!AA18&lt;&gt;0),'Raw Data'!AA18,"")</f>
        <v/>
      </c>
      <c r="CH20" s="98" t="str">
        <f ca="1">IF(AND(CF20&gt;0,CF20&lt;&gt;""),IF(Title!$K$1=0,ROUNDDOWN((1000*CF$1)/CF20,2),ROUND((1000*CF$1)/CF20,2)),IF(CF20="","",0))</f>
        <v/>
      </c>
      <c r="CI20" s="74" t="str">
        <f ca="1">IF(OR(CF20&lt;&gt;"",CG20&lt;&gt;""),RANK(CJ20,CJ$5:INDIRECT(CI$1,TRUE)),"")</f>
        <v/>
      </c>
      <c r="CJ20" s="77" t="str">
        <f t="shared" ca="1" si="35"/>
        <v/>
      </c>
      <c r="CK20" s="77" t="str">
        <f t="shared" ca="1" si="13"/>
        <v/>
      </c>
      <c r="CL20" s="105" t="str">
        <f ca="1">IF(CK20&lt;&gt;"",RANK(CK20,CK$5:INDIRECT(CL$1,TRUE)),"")</f>
        <v/>
      </c>
      <c r="CM20" s="114" t="str">
        <f ca="1">IF(AND('Raw Data'!AB18&lt;&gt;"",'Raw Data'!AB18&lt;&gt;0),ROUNDDOWN('Raw Data'!AB18,Title!$M$1),"")</f>
        <v/>
      </c>
      <c r="CN20" s="110" t="str">
        <f ca="1">IF(AND('Raw Data'!AC18&lt;&gt;"",'Raw Data'!AC18&lt;&gt;0),'Raw Data'!AC18,"")</f>
        <v/>
      </c>
      <c r="CO20" s="98" t="str">
        <f ca="1">IF(AND(CM20&gt;0,CM20&lt;&gt;""),IF(Title!$K$1=0,ROUNDDOWN((1000*CM$1)/CM20,2),ROUND((1000*CM$1)/CM20,2)),IF(CM20="","",0))</f>
        <v/>
      </c>
      <c r="CP20" s="74" t="str">
        <f ca="1">IF(OR(CM20&lt;&gt;"",CN20&lt;&gt;""),RANK(CQ20,CQ$5:INDIRECT(CP$1,TRUE)),"")</f>
        <v/>
      </c>
      <c r="CQ20" s="77" t="str">
        <f t="shared" ca="1" si="36"/>
        <v/>
      </c>
      <c r="CR20" s="77" t="str">
        <f t="shared" ca="1" si="14"/>
        <v/>
      </c>
      <c r="CS20" s="105" t="str">
        <f ca="1">IF(CR20&lt;&gt;"",RANK(CR20,CR$5:INDIRECT(CS$1,TRUE)),"")</f>
        <v/>
      </c>
      <c r="CT20" s="114" t="str">
        <f ca="1">IF(AND('Raw Data'!AD18&lt;&gt;"",'Raw Data'!AD18&lt;&gt;0),ROUNDDOWN('Raw Data'!AD18,Title!$M$1),"")</f>
        <v/>
      </c>
      <c r="CU20" s="110" t="str">
        <f ca="1">IF(AND('Raw Data'!AE18&lt;&gt;"",'Raw Data'!AE18&lt;&gt;0),'Raw Data'!AE18,"")</f>
        <v/>
      </c>
      <c r="CV20" s="98" t="str">
        <f ca="1">IF(AND(CT20&gt;0,CT20&lt;&gt;""),IF(Title!$K$1=0,ROUNDDOWN((1000*CT$1)/CT20,2),ROUND((1000*CT$1)/CT20,2)),IF(CT20="","",0))</f>
        <v/>
      </c>
      <c r="CW20" s="74" t="str">
        <f ca="1">IF(OR(CT20&lt;&gt;"",CU20&lt;&gt;""),RANK(CX20,CX$5:INDIRECT(CW$1,TRUE)),"")</f>
        <v/>
      </c>
      <c r="CX20" s="77" t="str">
        <f t="shared" ca="1" si="37"/>
        <v/>
      </c>
      <c r="CY20" s="77" t="str">
        <f t="shared" ca="1" si="15"/>
        <v/>
      </c>
      <c r="CZ20" s="105" t="str">
        <f ca="1">IF(CY20&lt;&gt;"",RANK(CY20,CY$5:INDIRECT(CZ$1,TRUE)),"")</f>
        <v/>
      </c>
      <c r="DA20" s="114" t="str">
        <f ca="1">IF(AND('Raw Data'!AF18&lt;&gt;"",'Raw Data'!AF18&lt;&gt;0),ROUNDDOWN('Raw Data'!AF18,Title!$M$1),"")</f>
        <v/>
      </c>
      <c r="DB20" s="110" t="str">
        <f ca="1">IF(AND('Raw Data'!AG18&lt;&gt;"",'Raw Data'!AG18&lt;&gt;0),'Raw Data'!AG18,"")</f>
        <v/>
      </c>
      <c r="DC20" s="98" t="str">
        <f ca="1">IF(AND(DA20&gt;0,DA20&lt;&gt;""),IF(Title!$K$1=0,ROUNDDOWN((1000*DA$1)/DA20,2),ROUND((1000*DA$1)/DA20,2)),IF(DA20="","",0))</f>
        <v/>
      </c>
      <c r="DD20" s="74" t="str">
        <f ca="1">IF(OR(DA20&lt;&gt;"",DB20&lt;&gt;""),RANK(DE20,DE$5:INDIRECT(DD$1,TRUE)),"")</f>
        <v/>
      </c>
      <c r="DE20" s="77" t="str">
        <f t="shared" ca="1" si="38"/>
        <v/>
      </c>
      <c r="DF20" s="77" t="str">
        <f t="shared" ca="1" si="16"/>
        <v/>
      </c>
      <c r="DG20" s="105" t="str">
        <f ca="1">IF(DF20&lt;&gt;"",RANK(DF20,DF$5:INDIRECT(DG$1,TRUE)),"")</f>
        <v/>
      </c>
      <c r="DH20" s="114" t="str">
        <f ca="1">IF(AND('Raw Data'!AH18&lt;&gt;"",'Raw Data'!AH18&lt;&gt;0),ROUNDDOWN('Raw Data'!AH18,Title!$M$1),"")</f>
        <v/>
      </c>
      <c r="DI20" s="110" t="str">
        <f ca="1">IF(AND('Raw Data'!AI18&lt;&gt;"",'Raw Data'!AI18&lt;&gt;0),'Raw Data'!AI18,"")</f>
        <v/>
      </c>
      <c r="DJ20" s="98" t="str">
        <f ca="1">IF(AND(DH20&gt;0,DH20&lt;&gt;""),IF(Title!$K$1=0,ROUNDDOWN((1000*DH$1)/DH20,2),ROUND((1000*DH$1)/DH20,2)),IF(DH20="","",0))</f>
        <v/>
      </c>
      <c r="DK20" s="74" t="str">
        <f ca="1">IF(OR(DH20&lt;&gt;"",DI20&lt;&gt;""),RANK(DL20,DL$5:INDIRECT(DK$1,TRUE)),"")</f>
        <v/>
      </c>
      <c r="DL20" s="77" t="str">
        <f t="shared" ca="1" si="39"/>
        <v/>
      </c>
      <c r="DM20" s="77" t="str">
        <f t="shared" ca="1" si="17"/>
        <v/>
      </c>
      <c r="DN20" s="105" t="str">
        <f ca="1">IF(DM20&lt;&gt;"",RANK(DM20,DM$5:INDIRECT(DN$1,TRUE)),"")</f>
        <v/>
      </c>
      <c r="DO20" s="114" t="str">
        <f ca="1">IF(AND('Raw Data'!AJ18&lt;&gt;"",'Raw Data'!AJ18&lt;&gt;0),ROUNDDOWN('Raw Data'!AJ18,Title!$M$1),"")</f>
        <v/>
      </c>
      <c r="DP20" s="110" t="str">
        <f ca="1">IF(AND('Raw Data'!AK18&lt;&gt;"",'Raw Data'!AK18&lt;&gt;0),'Raw Data'!AK18,"")</f>
        <v/>
      </c>
      <c r="DQ20" s="98" t="str">
        <f ca="1">IF(AND(DO20&gt;0,DO20&lt;&gt;""),IF(Title!$K$1=0,ROUNDDOWN((1000*DO$1)/DO20,2),ROUND((1000*DO$1)/DO20,2)),IF(DO20="","",0))</f>
        <v/>
      </c>
      <c r="DR20" s="74" t="str">
        <f ca="1">IF(OR(DO20&lt;&gt;"",DP20&lt;&gt;""),RANK(DS20,DS$5:INDIRECT(DR$1,TRUE)),"")</f>
        <v/>
      </c>
      <c r="DS20" s="77" t="str">
        <f t="shared" ca="1" si="40"/>
        <v/>
      </c>
      <c r="DT20" s="77" t="str">
        <f t="shared" ca="1" si="18"/>
        <v/>
      </c>
      <c r="DU20" s="105" t="str">
        <f ca="1">IF(DT20&lt;&gt;"",RANK(DT20,DT$5:INDIRECT(DU$1,TRUE)),"")</f>
        <v/>
      </c>
      <c r="DV20" s="114" t="str">
        <f ca="1">IF(AND('Raw Data'!AL18&lt;&gt;"",'Raw Data'!AL18&lt;&gt;0),ROUNDDOWN('Raw Data'!AL18,Title!$M$1),"")</f>
        <v/>
      </c>
      <c r="DW20" s="110" t="str">
        <f ca="1">IF(AND('Raw Data'!AM18&lt;&gt;"",'Raw Data'!AM18&lt;&gt;0),'Raw Data'!AM18,"")</f>
        <v/>
      </c>
      <c r="DX20" s="98" t="str">
        <f ca="1">IF(AND(DV20&gt;0,DV20&lt;&gt;""),IF(Title!$K$1=0,ROUNDDOWN((1000*DV$1)/DV20,2),ROUND((1000*DV$1)/DV20,2)),IF(DV20="","",0))</f>
        <v/>
      </c>
      <c r="DY20" s="74" t="str">
        <f ca="1">IF(OR(DV20&lt;&gt;"",DW20&lt;&gt;""),RANK(DZ20,DZ$5:INDIRECT(DY$1,TRUE)),"")</f>
        <v/>
      </c>
      <c r="DZ20" s="77" t="str">
        <f t="shared" ca="1" si="41"/>
        <v/>
      </c>
      <c r="EA20" s="77" t="str">
        <f t="shared" ca="1" si="19"/>
        <v/>
      </c>
      <c r="EB20" s="105" t="str">
        <f ca="1">IF(EA20&lt;&gt;"",RANK(EA20,EA$5:INDIRECT(EB$1,TRUE)),"")</f>
        <v/>
      </c>
      <c r="EC20" s="114" t="str">
        <f ca="1">IF(AND('Raw Data'!AN18&lt;&gt;"",'Raw Data'!AN18&lt;&gt;0),ROUNDDOWN('Raw Data'!AN18,Title!$M$1),"")</f>
        <v/>
      </c>
      <c r="ED20" s="110" t="str">
        <f ca="1">IF(AND('Raw Data'!AO18&lt;&gt;"",'Raw Data'!AO18&lt;&gt;0),'Raw Data'!AO18,"")</f>
        <v/>
      </c>
      <c r="EE20" s="98" t="str">
        <f ca="1">IF(AND(EC20&gt;0,EC20&lt;&gt;""),IF(Title!$K$1=0,ROUNDDOWN((1000*EC$1)/EC20,2),ROUND((1000*EC$1)/EC20,2)),IF(EC20="","",0))</f>
        <v/>
      </c>
      <c r="EF20" s="74" t="str">
        <f ca="1">IF(OR(EC20&lt;&gt;"",ED20&lt;&gt;""),RANK(EG20,EG$5:INDIRECT(EF$1,TRUE)),"")</f>
        <v/>
      </c>
      <c r="EG20" s="77" t="str">
        <f t="shared" ca="1" si="42"/>
        <v/>
      </c>
      <c r="EH20" s="77" t="str">
        <f t="shared" ca="1" si="20"/>
        <v/>
      </c>
      <c r="EI20" s="105" t="str">
        <f ca="1">IF(EH20&lt;&gt;"",RANK(EH20,EH$5:INDIRECT(EI$1,TRUE)),"")</f>
        <v/>
      </c>
      <c r="EJ20" s="114" t="str">
        <f ca="1">IF(AND('Raw Data'!AP18&lt;&gt;"",'Raw Data'!AP18&lt;&gt;0),ROUNDDOWN('Raw Data'!AP18,Title!$M$1),"")</f>
        <v/>
      </c>
      <c r="EK20" s="107" t="str">
        <f ca="1">IF(AND('Raw Data'!AQ18&lt;&gt;"",'Raw Data'!AQ18&lt;&gt;0),'Raw Data'!AQ18,"")</f>
        <v/>
      </c>
      <c r="EL20" s="98" t="str">
        <f ca="1">IF(AND(EJ20&gt;0,EJ20&lt;&gt;""),IF(Title!$K$1=0,ROUNDDOWN((1000*EJ$1)/EJ20,2),ROUND((1000*EJ$1)/EJ20,2)),IF(EJ20="","",0))</f>
        <v/>
      </c>
      <c r="EM20" s="74" t="str">
        <f ca="1">IF(OR(EJ20&lt;&gt;"",EK20&lt;&gt;""),RANK(EN20,EN$5:INDIRECT(EM$1,TRUE)),"")</f>
        <v/>
      </c>
      <c r="EN20" s="77" t="str">
        <f t="shared" ca="1" si="43"/>
        <v/>
      </c>
      <c r="EO20" s="77" t="str">
        <f t="shared" ca="1" si="21"/>
        <v/>
      </c>
      <c r="EP20" s="105" t="str">
        <f ca="1">IF(EO20&lt;&gt;"",RANK(EO20,EO$5:INDIRECT(EP$1,TRUE)),"")</f>
        <v/>
      </c>
      <c r="EQ20" s="74" t="str">
        <f t="shared" ca="1" si="44"/>
        <v>$ER$20:$FC$20</v>
      </c>
      <c r="ER20" s="77">
        <f t="shared" si="45"/>
        <v>0</v>
      </c>
      <c r="ES20" s="77">
        <f t="shared" ca="1" si="46"/>
        <v>0</v>
      </c>
      <c r="ET20" s="77">
        <f t="shared" ca="1" si="47"/>
        <v>0</v>
      </c>
      <c r="EU20" s="77">
        <f t="shared" ca="1" si="48"/>
        <v>0</v>
      </c>
      <c r="EV20" s="77">
        <f t="shared" ca="1" si="49"/>
        <v>0</v>
      </c>
      <c r="EW20" s="77">
        <f t="shared" ca="1" si="50"/>
        <v>0</v>
      </c>
      <c r="EX20" s="77">
        <f t="shared" ca="1" si="51"/>
        <v>0</v>
      </c>
      <c r="EY20" s="77">
        <f t="shared" ca="1" si="52"/>
        <v>0</v>
      </c>
      <c r="EZ20" s="77">
        <f t="shared" ca="1" si="53"/>
        <v>0</v>
      </c>
      <c r="FA20" s="77">
        <f t="shared" ca="1" si="54"/>
        <v>0</v>
      </c>
      <c r="FB20" s="77">
        <f t="shared" ca="1" si="55"/>
        <v>0</v>
      </c>
      <c r="FC20" s="77">
        <f t="shared" ca="1" si="56"/>
        <v>0</v>
      </c>
      <c r="FD20" s="77">
        <f t="shared" ca="1" si="57"/>
        <v>0</v>
      </c>
      <c r="FE20" s="77">
        <f t="shared" ca="1" si="58"/>
        <v>0</v>
      </c>
      <c r="FF20" s="77">
        <f t="shared" ca="1" si="59"/>
        <v>0</v>
      </c>
      <c r="FG20" s="77">
        <f t="shared" ca="1" si="60"/>
        <v>0</v>
      </c>
      <c r="FH20" s="77">
        <f t="shared" ca="1" si="61"/>
        <v>0</v>
      </c>
      <c r="FI20" s="77">
        <f t="shared" ca="1" si="62"/>
        <v>0</v>
      </c>
      <c r="FJ20" s="77">
        <f t="shared" ca="1" si="63"/>
        <v>0</v>
      </c>
      <c r="FK20" s="77">
        <f t="shared" ca="1" si="64"/>
        <v>0</v>
      </c>
      <c r="FL20" s="74" t="str">
        <f t="shared" si="65"/>
        <v>$FM$20:$FX$20</v>
      </c>
      <c r="FM20" s="78">
        <f t="shared" si="66"/>
        <v>0</v>
      </c>
      <c r="FN20" s="74">
        <f t="shared" si="67"/>
        <v>0</v>
      </c>
      <c r="FO20" s="74">
        <f t="shared" si="68"/>
        <v>0</v>
      </c>
      <c r="FP20" s="74">
        <f t="shared" si="69"/>
        <v>0</v>
      </c>
      <c r="FQ20" s="74">
        <f t="shared" si="70"/>
        <v>0</v>
      </c>
      <c r="FR20" s="74">
        <f t="shared" si="71"/>
        <v>0</v>
      </c>
      <c r="FS20" s="74">
        <f t="shared" si="72"/>
        <v>0</v>
      </c>
      <c r="FT20" s="74">
        <f t="shared" si="73"/>
        <v>0</v>
      </c>
      <c r="FU20" s="74">
        <f t="shared" si="74"/>
        <v>0</v>
      </c>
      <c r="FV20" s="74">
        <f t="shared" si="75"/>
        <v>0</v>
      </c>
      <c r="FW20" s="74">
        <f t="shared" si="76"/>
        <v>0</v>
      </c>
      <c r="FX20" s="74">
        <f t="shared" si="77"/>
        <v>0</v>
      </c>
      <c r="FY20" s="74">
        <f t="shared" si="78"/>
        <v>0</v>
      </c>
      <c r="FZ20" s="74">
        <f t="shared" si="79"/>
        <v>0</v>
      </c>
      <c r="GA20" s="74">
        <f t="shared" si="80"/>
        <v>0</v>
      </c>
      <c r="GB20" s="74">
        <f t="shared" si="81"/>
        <v>0</v>
      </c>
      <c r="GC20" s="74">
        <f t="shared" si="82"/>
        <v>0</v>
      </c>
      <c r="GD20" s="74">
        <f t="shared" si="83"/>
        <v>0</v>
      </c>
      <c r="GE20" s="74">
        <f t="shared" si="84"/>
        <v>0</v>
      </c>
      <c r="GF20" s="74">
        <f t="shared" si="85"/>
        <v>0</v>
      </c>
      <c r="GG20" s="74" t="str">
        <f t="shared" si="86"/>
        <v>GS20</v>
      </c>
      <c r="GH20" s="77">
        <f ca="1">GetDiscardScore($ER20:ER20,GH$1)</f>
        <v>0</v>
      </c>
      <c r="GI20" s="77">
        <f ca="1">GetDiscardScore($ER20:ES20,GI$1)</f>
        <v>0</v>
      </c>
      <c r="GJ20" s="77">
        <f ca="1">GetDiscardScore($ER20:ET20,GJ$1)</f>
        <v>0</v>
      </c>
      <c r="GK20" s="77">
        <f ca="1">GetDiscardScore($ER20:EU20,GK$1)</f>
        <v>0</v>
      </c>
      <c r="GL20" s="77">
        <f ca="1">GetDiscardScore($ER20:EV20,GL$1)</f>
        <v>0</v>
      </c>
      <c r="GM20" s="77">
        <f ca="1">GetDiscardScore($ER20:EW20,GM$1)</f>
        <v>0</v>
      </c>
      <c r="GN20" s="77">
        <f ca="1">GetDiscardScore($ER20:EX20,GN$1)</f>
        <v>0</v>
      </c>
      <c r="GO20" s="77">
        <f ca="1">GetDiscardScore($ER20:EY20,GO$1)</f>
        <v>0</v>
      </c>
      <c r="GP20" s="77">
        <f ca="1">GetDiscardScore($ER20:EZ20,GP$1)</f>
        <v>0</v>
      </c>
      <c r="GQ20" s="77">
        <f ca="1">GetDiscardScore($ER20:FA20,GQ$1)</f>
        <v>0</v>
      </c>
      <c r="GR20" s="77">
        <f ca="1">GetDiscardScore($ER20:FB20,GR$1)</f>
        <v>0</v>
      </c>
      <c r="GS20" s="77">
        <f ca="1">GetDiscardScore($ER20:FC20,GS$1)</f>
        <v>0</v>
      </c>
      <c r="GT20" s="77">
        <f ca="1">GetDiscardScore($ER20:FD20,GT$1)</f>
        <v>0</v>
      </c>
      <c r="GU20" s="77">
        <f ca="1">GetDiscardScore($ER20:FE20,GU$1)</f>
        <v>0</v>
      </c>
      <c r="GV20" s="77">
        <f ca="1">GetDiscardScore($ER20:FF20,GV$1)</f>
        <v>0</v>
      </c>
      <c r="GW20" s="77">
        <f ca="1">GetDiscardScore($ER20:FG20,GW$1)</f>
        <v>0</v>
      </c>
      <c r="GX20" s="77">
        <f ca="1">GetDiscardScore($ER20:FH20,GX$1)</f>
        <v>0</v>
      </c>
      <c r="GY20" s="77">
        <f ca="1">GetDiscardScore($ER20:FI20,GY$1)</f>
        <v>0</v>
      </c>
      <c r="GZ20" s="77">
        <f ca="1">GetDiscardScore($ER20:FJ20,GZ$1)</f>
        <v>0</v>
      </c>
      <c r="HA20" s="77">
        <f ca="1">GetDiscardScore($ER20:FK20,HA$1)</f>
        <v>0</v>
      </c>
      <c r="HB20" s="79" t="str">
        <f t="shared" ca="1" si="87"/>
        <v/>
      </c>
      <c r="HC20" s="78" t="str">
        <f ca="1">IF(HB20&lt;&gt;"",RANK(HB20,HB$5:INDIRECT(HC$1,TRUE),0),"")</f>
        <v/>
      </c>
      <c r="HD20" s="76" t="str">
        <f t="shared" ca="1" si="88"/>
        <v/>
      </c>
    </row>
    <row r="21" spans="1:212" s="74" customFormat="1" ht="11.25">
      <c r="A21" s="39">
        <v>17</v>
      </c>
      <c r="B21" s="39" t="str">
        <f ca="1">IF('Raw Data'!B19&lt;&gt;"",'Raw Data'!B19,"")</f>
        <v/>
      </c>
      <c r="C21" s="74" t="str">
        <f ca="1">IF('Raw Data'!C19&lt;&gt;"",'Raw Data'!C19,"")</f>
        <v/>
      </c>
      <c r="D21" s="40" t="str">
        <f t="shared" ca="1" si="22"/>
        <v/>
      </c>
      <c r="E21" s="75" t="str">
        <f t="shared" ca="1" si="23"/>
        <v/>
      </c>
      <c r="F21" s="100" t="str">
        <f t="shared" ca="1" si="0"/>
        <v/>
      </c>
      <c r="G21" s="114" t="str">
        <f ca="1">IF(AND('Raw Data'!D19&lt;&gt;"",'Raw Data'!D19&lt;&gt;0),ROUNDDOWN('Raw Data'!D19,Title!$M$1),"")</f>
        <v/>
      </c>
      <c r="H21" s="110" t="str">
        <f ca="1">IF(AND('Raw Data'!E19&lt;&gt;"",'Raw Data'!E19&lt;&gt;0),'Raw Data'!E19,"")</f>
        <v/>
      </c>
      <c r="I21" s="98" t="str">
        <f ca="1">IF(AND(G21&lt;&gt;"",G21&gt;0),IF(Title!$K$1=0,ROUNDDOWN((1000*G$1)/G21,2),ROUND((1000*G$1)/G21,2)),IF(G21="","",0))</f>
        <v/>
      </c>
      <c r="J21" s="74" t="str">
        <f ca="1">IF(K21&lt;&gt;0,RANK(K21,K$5:INDIRECT(J$1,TRUE)),"")</f>
        <v/>
      </c>
      <c r="K21" s="77">
        <f t="shared" ca="1" si="89"/>
        <v>0</v>
      </c>
      <c r="L21" s="77" t="str">
        <f t="shared" ca="1" si="2"/>
        <v/>
      </c>
      <c r="M21" s="105" t="str">
        <f ca="1">IF(L21&lt;&gt;"",RANK(L21,L$5:INDIRECT(M$1,TRUE)),"")</f>
        <v/>
      </c>
      <c r="N21" s="114" t="str">
        <f ca="1">IF(AND('Raw Data'!F19&lt;&gt;"",'Raw Data'!F19&lt;&gt;0),ROUNDDOWN('Raw Data'!F19,Title!$M$1),"")</f>
        <v/>
      </c>
      <c r="O21" s="110" t="str">
        <f ca="1">IF(AND('Raw Data'!G19&lt;&gt;"",'Raw Data'!G19&lt;&gt;0),'Raw Data'!G19,"")</f>
        <v/>
      </c>
      <c r="P21" s="98" t="str">
        <f ca="1">IF(AND(N21&gt;0,N21&lt;&gt;""),IF(Title!$K$1=0,ROUNDDOWN((1000*N$1)/N21,2),ROUND((1000*N$1)/N21,2)),IF(N21="","",0))</f>
        <v/>
      </c>
      <c r="Q21" s="74" t="str">
        <f ca="1">IF(OR(N21&lt;&gt;"",O21&lt;&gt;""),RANK(R21,R$5:INDIRECT(Q$1,TRUE)),"")</f>
        <v/>
      </c>
      <c r="R21" s="77" t="str">
        <f t="shared" ca="1" si="24"/>
        <v/>
      </c>
      <c r="S21" s="77" t="str">
        <f t="shared" ca="1" si="3"/>
        <v/>
      </c>
      <c r="T21" s="105" t="str">
        <f ca="1">IF(S21&lt;&gt;"",RANK(S21,S$5:INDIRECT(T$1,TRUE)),"")</f>
        <v/>
      </c>
      <c r="U21" s="114" t="str">
        <f ca="1">IF(AND('Raw Data'!H19&lt;&gt;"",'Raw Data'!H19&lt;&gt;0),ROUNDDOWN('Raw Data'!H19,Title!$M$1),"")</f>
        <v/>
      </c>
      <c r="V21" s="110" t="str">
        <f ca="1">IF(AND('Raw Data'!I19&lt;&gt;"",'Raw Data'!I19&lt;&gt;0),'Raw Data'!I19,"")</f>
        <v/>
      </c>
      <c r="W21" s="98" t="str">
        <f ca="1">IF(AND(U21&gt;0,U21&lt;&gt;""),IF(Title!$K$1=0,ROUNDDOWN((1000*U$1)/U21,2),ROUND((1000*U$1)/U21,2)),IF(U21="","",0))</f>
        <v/>
      </c>
      <c r="X21" s="74" t="str">
        <f ca="1">IF(OR(U21&lt;&gt;"",V21&lt;&gt;""),RANK(Y21,Y$5:INDIRECT(X$1,TRUE)),"")</f>
        <v/>
      </c>
      <c r="Y21" s="77" t="str">
        <f t="shared" ca="1" si="25"/>
        <v/>
      </c>
      <c r="Z21" s="77" t="str">
        <f t="shared" ca="1" si="4"/>
        <v/>
      </c>
      <c r="AA21" s="105" t="str">
        <f ca="1">IF(Z21&lt;&gt;"",RANK(Z21,Z$5:INDIRECT(AA$1,TRUE)),"")</f>
        <v/>
      </c>
      <c r="AB21" s="114" t="str">
        <f ca="1">IF(AND('Raw Data'!J19&lt;&gt;"",'Raw Data'!J19&lt;&gt;0),ROUNDDOWN('Raw Data'!J19,Title!$M$1),"")</f>
        <v/>
      </c>
      <c r="AC21" s="110" t="str">
        <f ca="1">IF(AND('Raw Data'!K19&lt;&gt;"",'Raw Data'!K19&lt;&gt;0),'Raw Data'!K19,"")</f>
        <v/>
      </c>
      <c r="AD21" s="98" t="str">
        <f ca="1">IF(AND(AB21&gt;0,AB21&lt;&gt;""),IF(Title!$K$1=0,ROUNDDOWN((1000*AB$1)/AB21,2),ROUND((1000*AB$1)/AB21,2)),IF(AB21="","",0))</f>
        <v/>
      </c>
      <c r="AE21" s="74" t="str">
        <f ca="1">IF(OR(AB21&lt;&gt;"",AC21&lt;&gt;""),RANK(AF21,AF$5:INDIRECT(AE$1,TRUE)),"")</f>
        <v/>
      </c>
      <c r="AF21" s="77" t="str">
        <f t="shared" ca="1" si="26"/>
        <v/>
      </c>
      <c r="AG21" s="77" t="str">
        <f t="shared" ca="1" si="5"/>
        <v/>
      </c>
      <c r="AH21" s="105" t="str">
        <f ca="1">IF(AG21&lt;&gt;"",RANK(AG21,AG$5:INDIRECT(AH$1,TRUE)),"")</f>
        <v/>
      </c>
      <c r="AI21" s="114" t="str">
        <f ca="1">IF(AND('Raw Data'!L19&lt;&gt;"",'Raw Data'!L19&lt;&gt;0),ROUNDDOWN('Raw Data'!L19,Title!$M$1),"")</f>
        <v/>
      </c>
      <c r="AJ21" s="110" t="str">
        <f ca="1">IF(AND('Raw Data'!M19&lt;&gt;"",'Raw Data'!M19&lt;&gt;0),'Raw Data'!M19,"")</f>
        <v/>
      </c>
      <c r="AK21" s="98" t="str">
        <f ca="1">IF(AND(AI21&gt;0,AI21&lt;&gt;""),IF(Title!$K$1=0,ROUNDDOWN((1000*AI$1)/AI21,2),ROUND((1000*AI$1)/AI21,2)),IF(AI21="","",0))</f>
        <v/>
      </c>
      <c r="AL21" s="74" t="str">
        <f ca="1">IF(OR(AI21&lt;&gt;"",AJ21&lt;&gt;""),RANK(AM21,AM$5:INDIRECT(AL$1,TRUE)),"")</f>
        <v/>
      </c>
      <c r="AM21" s="77" t="str">
        <f t="shared" ca="1" si="27"/>
        <v/>
      </c>
      <c r="AN21" s="77" t="str">
        <f t="shared" ca="1" si="6"/>
        <v/>
      </c>
      <c r="AO21" s="105" t="str">
        <f ca="1">IF(AN21&lt;&gt;"",RANK(AN21,AN$5:INDIRECT(AO$1,TRUE)),"")</f>
        <v/>
      </c>
      <c r="AP21" s="114" t="str">
        <f ca="1">IF(AND('Raw Data'!N19&lt;&gt;"",'Raw Data'!N19&lt;&gt;0),ROUNDDOWN('Raw Data'!N19,Title!$M$1),"")</f>
        <v/>
      </c>
      <c r="AQ21" s="110" t="str">
        <f ca="1">IF(AND('Raw Data'!O19&lt;&gt;"",'Raw Data'!O19&lt;&gt;0),'Raw Data'!O19,"")</f>
        <v/>
      </c>
      <c r="AR21" s="98" t="str">
        <f ca="1">IF(AND(AP21&gt;0,AP21&lt;&gt;""),IF(Title!$K$1=0,ROUNDDOWN((1000*AP$1)/AP21,2),ROUND((1000*AP$1)/AP21,2)),IF(AP21="","",0))</f>
        <v/>
      </c>
      <c r="AS21" s="74" t="str">
        <f ca="1">IF(OR(AP21&lt;&gt;"",AQ21&lt;&gt;""),RANK(AT21,AT$5:INDIRECT(AS$1,TRUE)),"")</f>
        <v/>
      </c>
      <c r="AT21" s="77" t="str">
        <f t="shared" ca="1" si="28"/>
        <v/>
      </c>
      <c r="AU21" s="77" t="str">
        <f t="shared" ca="1" si="7"/>
        <v/>
      </c>
      <c r="AV21" s="105" t="str">
        <f ca="1">IF(AU21&lt;&gt;"",RANK(AU21,AU$5:INDIRECT(AV$1,TRUE)),"")</f>
        <v/>
      </c>
      <c r="AW21" s="114" t="str">
        <f ca="1">IF(AND('Raw Data'!P19&lt;&gt;"",'Raw Data'!P19&lt;&gt;0),ROUNDDOWN('Raw Data'!P19,Title!$M$1),"")</f>
        <v/>
      </c>
      <c r="AX21" s="110" t="str">
        <f ca="1">IF(AND('Raw Data'!Q19&lt;&gt;"",'Raw Data'!Q19&lt;&gt;0),'Raw Data'!Q19,"")</f>
        <v/>
      </c>
      <c r="AY21" s="98" t="str">
        <f ca="1">IF(AND(AW21&gt;0,AW21&lt;&gt;""),IF(Title!$K$1=0,ROUNDDOWN((1000*AW$1)/AW21,2),ROUND((1000*AW$1)/AW21,2)),IF(AW21="","",0))</f>
        <v/>
      </c>
      <c r="AZ21" s="74" t="str">
        <f ca="1">IF(OR(AW21&lt;&gt;"",AX21&lt;&gt;""),RANK(BA21,BA$5:INDIRECT(AZ$1,TRUE)),"")</f>
        <v/>
      </c>
      <c r="BA21" s="77" t="str">
        <f t="shared" ca="1" si="29"/>
        <v/>
      </c>
      <c r="BB21" s="77" t="str">
        <f t="shared" ca="1" si="8"/>
        <v/>
      </c>
      <c r="BC21" s="105" t="str">
        <f ca="1">IF(BB21&lt;&gt;"",RANK(BB21,BB$5:INDIRECT(BC$1,TRUE)),"")</f>
        <v/>
      </c>
      <c r="BD21" s="114" t="str">
        <f ca="1">IF(AND('Raw Data'!R19&lt;&gt;"",'Raw Data'!R19&lt;&gt;0),ROUNDDOWN('Raw Data'!R19,Title!$M$1),"")</f>
        <v/>
      </c>
      <c r="BE21" s="110" t="str">
        <f ca="1">IF(AND('Raw Data'!S19&lt;&gt;"",'Raw Data'!S19&lt;&gt;0),'Raw Data'!S19,"")</f>
        <v/>
      </c>
      <c r="BF21" s="98" t="str">
        <f ca="1">IF(AND(BD21&gt;0,BD21&lt;&gt;""),IF(Title!$K$1=0,ROUNDDOWN((1000*BD$1)/BD21,2),ROUND((1000*BD$1)/BD21,2)),IF(BD21="","",0))</f>
        <v/>
      </c>
      <c r="BG21" s="74" t="str">
        <f ca="1">IF(OR(BD21&lt;&gt;"",BE21&lt;&gt;""),RANK(BH21,BH$5:INDIRECT(BG$1,TRUE)),"")</f>
        <v/>
      </c>
      <c r="BH21" s="77" t="str">
        <f t="shared" ca="1" si="30"/>
        <v/>
      </c>
      <c r="BI21" s="77" t="str">
        <f t="shared" ca="1" si="9"/>
        <v/>
      </c>
      <c r="BJ21" s="105" t="str">
        <f ca="1">IF(BI21&lt;&gt;"",RANK(BI21,BI$5:INDIRECT(BJ$1,TRUE)),"")</f>
        <v/>
      </c>
      <c r="BK21" s="114" t="str">
        <f ca="1">IF(AND('Raw Data'!T19&lt;&gt;"",'Raw Data'!T19&lt;&gt;0),ROUNDDOWN('Raw Data'!T19,Title!$M$1),"")</f>
        <v/>
      </c>
      <c r="BL21" s="110" t="str">
        <f ca="1">IF(AND('Raw Data'!U19&lt;&gt;"",'Raw Data'!U19&lt;&gt;0),'Raw Data'!U19,"")</f>
        <v/>
      </c>
      <c r="BM21" s="98" t="str">
        <f t="shared" ca="1" si="31"/>
        <v/>
      </c>
      <c r="BN21" s="74" t="str">
        <f ca="1">IF(OR(BK21&lt;&gt;"",BL21&lt;&gt;""),RANK(BO21,BO$5:INDIRECT(BN$1,TRUE)),"")</f>
        <v/>
      </c>
      <c r="BO21" s="77" t="str">
        <f t="shared" ca="1" si="32"/>
        <v/>
      </c>
      <c r="BP21" s="77" t="str">
        <f t="shared" ca="1" si="10"/>
        <v/>
      </c>
      <c r="BQ21" s="105" t="str">
        <f ca="1">IF(BP21&lt;&gt;"",RANK(BP21,BP$5:INDIRECT(BQ$1,TRUE)),"")</f>
        <v/>
      </c>
      <c r="BR21" s="114" t="str">
        <f ca="1">IF(AND('Raw Data'!V19&lt;&gt;"",'Raw Data'!V19&lt;&gt;0),ROUNDDOWN('Raw Data'!V19,Title!$M$1),"")</f>
        <v/>
      </c>
      <c r="BS21" s="110" t="str">
        <f ca="1">IF(AND('Raw Data'!W19&lt;&gt;"",'Raw Data'!W19&lt;&gt;0),'Raw Data'!W19,"")</f>
        <v/>
      </c>
      <c r="BT21" s="98" t="str">
        <f ca="1">IF(AND(BR21&gt;0,BR21&lt;&gt;""),IF(Title!$K$1=0,ROUNDDOWN((1000*BR$1)/BR21,2),ROUND((1000*BR$1)/BR21,2)),IF(BR21="","",0))</f>
        <v/>
      </c>
      <c r="BU21" s="74" t="str">
        <f ca="1">IF(OR(BR21&lt;&gt;"",BS21&lt;&gt;""),RANK(BV21,BV$5:INDIRECT(BU$1,TRUE)),"")</f>
        <v/>
      </c>
      <c r="BV21" s="77" t="str">
        <f t="shared" ca="1" si="33"/>
        <v/>
      </c>
      <c r="BW21" s="77" t="str">
        <f t="shared" ca="1" si="11"/>
        <v/>
      </c>
      <c r="BX21" s="105" t="str">
        <f ca="1">IF(BW21&lt;&gt;"",RANK(BW21,BW$5:INDIRECT(BX$1,TRUE)),"")</f>
        <v/>
      </c>
      <c r="BY21" s="114" t="str">
        <f ca="1">IF(AND('Raw Data'!X19&lt;&gt;"",'Raw Data'!X19&lt;&gt;0),ROUNDDOWN('Raw Data'!X19,Title!$M$1),"")</f>
        <v/>
      </c>
      <c r="BZ21" s="110" t="str">
        <f ca="1">IF(AND('Raw Data'!Y19&lt;&gt;"",'Raw Data'!Y19&lt;&gt;0),'Raw Data'!Y19,"")</f>
        <v/>
      </c>
      <c r="CA21" s="98" t="str">
        <f ca="1">IF(AND(BY21&gt;0,BY21&lt;&gt;""),IF(Title!$K$1=0,ROUNDDOWN((1000*BY$1)/BY21,2),ROUND((1000*BY$1)/BY21,2)),IF(BY21="","",0))</f>
        <v/>
      </c>
      <c r="CB21" s="74" t="str">
        <f ca="1">IF(OR(BY21&lt;&gt;"",BZ21&lt;&gt;""),RANK(CC21,CC$5:INDIRECT(CB$1,TRUE)),"")</f>
        <v/>
      </c>
      <c r="CC21" s="77" t="str">
        <f t="shared" ca="1" si="34"/>
        <v/>
      </c>
      <c r="CD21" s="77" t="str">
        <f t="shared" ca="1" si="12"/>
        <v/>
      </c>
      <c r="CE21" s="105" t="str">
        <f ca="1">IF(CD21&lt;&gt;"",RANK(CD21,CD$5:INDIRECT(CE$1,TRUE)),"")</f>
        <v/>
      </c>
      <c r="CF21" s="114" t="str">
        <f ca="1">IF(AND('Raw Data'!Z19&lt;&gt;"",'Raw Data'!Z19&lt;&gt;0),ROUNDDOWN('Raw Data'!Z19,Title!$M$1),"")</f>
        <v/>
      </c>
      <c r="CG21" s="110" t="str">
        <f ca="1">IF(AND('Raw Data'!AA19&lt;&gt;"",'Raw Data'!AA19&lt;&gt;0),'Raw Data'!AA19,"")</f>
        <v/>
      </c>
      <c r="CH21" s="98" t="str">
        <f ca="1">IF(AND(CF21&gt;0,CF21&lt;&gt;""),IF(Title!$K$1=0,ROUNDDOWN((1000*CF$1)/CF21,2),ROUND((1000*CF$1)/CF21,2)),IF(CF21="","",0))</f>
        <v/>
      </c>
      <c r="CI21" s="74" t="str">
        <f ca="1">IF(OR(CF21&lt;&gt;"",CG21&lt;&gt;""),RANK(CJ21,CJ$5:INDIRECT(CI$1,TRUE)),"")</f>
        <v/>
      </c>
      <c r="CJ21" s="77" t="str">
        <f t="shared" ca="1" si="35"/>
        <v/>
      </c>
      <c r="CK21" s="77" t="str">
        <f t="shared" ca="1" si="13"/>
        <v/>
      </c>
      <c r="CL21" s="105" t="str">
        <f ca="1">IF(CK21&lt;&gt;"",RANK(CK21,CK$5:INDIRECT(CL$1,TRUE)),"")</f>
        <v/>
      </c>
      <c r="CM21" s="114" t="str">
        <f ca="1">IF(AND('Raw Data'!AB19&lt;&gt;"",'Raw Data'!AB19&lt;&gt;0),ROUNDDOWN('Raw Data'!AB19,Title!$M$1),"")</f>
        <v/>
      </c>
      <c r="CN21" s="110" t="str">
        <f ca="1">IF(AND('Raw Data'!AC19&lt;&gt;"",'Raw Data'!AC19&lt;&gt;0),'Raw Data'!AC19,"")</f>
        <v/>
      </c>
      <c r="CO21" s="98" t="str">
        <f ca="1">IF(AND(CM21&gt;0,CM21&lt;&gt;""),IF(Title!$K$1=0,ROUNDDOWN((1000*CM$1)/CM21,2),ROUND((1000*CM$1)/CM21,2)),IF(CM21="","",0))</f>
        <v/>
      </c>
      <c r="CP21" s="74" t="str">
        <f ca="1">IF(OR(CM21&lt;&gt;"",CN21&lt;&gt;""),RANK(CQ21,CQ$5:INDIRECT(CP$1,TRUE)),"")</f>
        <v/>
      </c>
      <c r="CQ21" s="77" t="str">
        <f t="shared" ca="1" si="36"/>
        <v/>
      </c>
      <c r="CR21" s="77" t="str">
        <f t="shared" ca="1" si="14"/>
        <v/>
      </c>
      <c r="CS21" s="105" t="str">
        <f ca="1">IF(CR21&lt;&gt;"",RANK(CR21,CR$5:INDIRECT(CS$1,TRUE)),"")</f>
        <v/>
      </c>
      <c r="CT21" s="114" t="str">
        <f ca="1">IF(AND('Raw Data'!AD19&lt;&gt;"",'Raw Data'!AD19&lt;&gt;0),ROUNDDOWN('Raw Data'!AD19,Title!$M$1),"")</f>
        <v/>
      </c>
      <c r="CU21" s="110" t="str">
        <f ca="1">IF(AND('Raw Data'!AE19&lt;&gt;"",'Raw Data'!AE19&lt;&gt;0),'Raw Data'!AE19,"")</f>
        <v/>
      </c>
      <c r="CV21" s="98" t="str">
        <f ca="1">IF(AND(CT21&gt;0,CT21&lt;&gt;""),IF(Title!$K$1=0,ROUNDDOWN((1000*CT$1)/CT21,2),ROUND((1000*CT$1)/CT21,2)),IF(CT21="","",0))</f>
        <v/>
      </c>
      <c r="CW21" s="74" t="str">
        <f ca="1">IF(OR(CT21&lt;&gt;"",CU21&lt;&gt;""),RANK(CX21,CX$5:INDIRECT(CW$1,TRUE)),"")</f>
        <v/>
      </c>
      <c r="CX21" s="77" t="str">
        <f t="shared" ca="1" si="37"/>
        <v/>
      </c>
      <c r="CY21" s="77" t="str">
        <f t="shared" ca="1" si="15"/>
        <v/>
      </c>
      <c r="CZ21" s="105" t="str">
        <f ca="1">IF(CY21&lt;&gt;"",RANK(CY21,CY$5:INDIRECT(CZ$1,TRUE)),"")</f>
        <v/>
      </c>
      <c r="DA21" s="114" t="str">
        <f ca="1">IF(AND('Raw Data'!AF19&lt;&gt;"",'Raw Data'!AF19&lt;&gt;0),ROUNDDOWN('Raw Data'!AF19,Title!$M$1),"")</f>
        <v/>
      </c>
      <c r="DB21" s="110" t="str">
        <f ca="1">IF(AND('Raw Data'!AG19&lt;&gt;"",'Raw Data'!AG19&lt;&gt;0),'Raw Data'!AG19,"")</f>
        <v/>
      </c>
      <c r="DC21" s="98" t="str">
        <f ca="1">IF(AND(DA21&gt;0,DA21&lt;&gt;""),IF(Title!$K$1=0,ROUNDDOWN((1000*DA$1)/DA21,2),ROUND((1000*DA$1)/DA21,2)),IF(DA21="","",0))</f>
        <v/>
      </c>
      <c r="DD21" s="74" t="str">
        <f ca="1">IF(OR(DA21&lt;&gt;"",DB21&lt;&gt;""),RANK(DE21,DE$5:INDIRECT(DD$1,TRUE)),"")</f>
        <v/>
      </c>
      <c r="DE21" s="77" t="str">
        <f t="shared" ca="1" si="38"/>
        <v/>
      </c>
      <c r="DF21" s="77" t="str">
        <f t="shared" ca="1" si="16"/>
        <v/>
      </c>
      <c r="DG21" s="105" t="str">
        <f ca="1">IF(DF21&lt;&gt;"",RANK(DF21,DF$5:INDIRECT(DG$1,TRUE)),"")</f>
        <v/>
      </c>
      <c r="DH21" s="114" t="str">
        <f ca="1">IF(AND('Raw Data'!AH19&lt;&gt;"",'Raw Data'!AH19&lt;&gt;0),ROUNDDOWN('Raw Data'!AH19,Title!$M$1),"")</f>
        <v/>
      </c>
      <c r="DI21" s="110" t="str">
        <f ca="1">IF(AND('Raw Data'!AI19&lt;&gt;"",'Raw Data'!AI19&lt;&gt;0),'Raw Data'!AI19,"")</f>
        <v/>
      </c>
      <c r="DJ21" s="98" t="str">
        <f ca="1">IF(AND(DH21&gt;0,DH21&lt;&gt;""),IF(Title!$K$1=0,ROUNDDOWN((1000*DH$1)/DH21,2),ROUND((1000*DH$1)/DH21,2)),IF(DH21="","",0))</f>
        <v/>
      </c>
      <c r="DK21" s="74" t="str">
        <f ca="1">IF(OR(DH21&lt;&gt;"",DI21&lt;&gt;""),RANK(DL21,DL$5:INDIRECT(DK$1,TRUE)),"")</f>
        <v/>
      </c>
      <c r="DL21" s="77" t="str">
        <f t="shared" ca="1" si="39"/>
        <v/>
      </c>
      <c r="DM21" s="77" t="str">
        <f t="shared" ca="1" si="17"/>
        <v/>
      </c>
      <c r="DN21" s="105" t="str">
        <f ca="1">IF(DM21&lt;&gt;"",RANK(DM21,DM$5:INDIRECT(DN$1,TRUE)),"")</f>
        <v/>
      </c>
      <c r="DO21" s="114" t="str">
        <f ca="1">IF(AND('Raw Data'!AJ19&lt;&gt;"",'Raw Data'!AJ19&lt;&gt;0),ROUNDDOWN('Raw Data'!AJ19,Title!$M$1),"")</f>
        <v/>
      </c>
      <c r="DP21" s="110" t="str">
        <f ca="1">IF(AND('Raw Data'!AK19&lt;&gt;"",'Raw Data'!AK19&lt;&gt;0),'Raw Data'!AK19,"")</f>
        <v/>
      </c>
      <c r="DQ21" s="98" t="str">
        <f ca="1">IF(AND(DO21&gt;0,DO21&lt;&gt;""),IF(Title!$K$1=0,ROUNDDOWN((1000*DO$1)/DO21,2),ROUND((1000*DO$1)/DO21,2)),IF(DO21="","",0))</f>
        <v/>
      </c>
      <c r="DR21" s="74" t="str">
        <f ca="1">IF(OR(DO21&lt;&gt;"",DP21&lt;&gt;""),RANK(DS21,DS$5:INDIRECT(DR$1,TRUE)),"")</f>
        <v/>
      </c>
      <c r="DS21" s="77" t="str">
        <f t="shared" ca="1" si="40"/>
        <v/>
      </c>
      <c r="DT21" s="77" t="str">
        <f t="shared" ca="1" si="18"/>
        <v/>
      </c>
      <c r="DU21" s="105" t="str">
        <f ca="1">IF(DT21&lt;&gt;"",RANK(DT21,DT$5:INDIRECT(DU$1,TRUE)),"")</f>
        <v/>
      </c>
      <c r="DV21" s="114" t="str">
        <f ca="1">IF(AND('Raw Data'!AL19&lt;&gt;"",'Raw Data'!AL19&lt;&gt;0),ROUNDDOWN('Raw Data'!AL19,Title!$M$1),"")</f>
        <v/>
      </c>
      <c r="DW21" s="110" t="str">
        <f ca="1">IF(AND('Raw Data'!AM19&lt;&gt;"",'Raw Data'!AM19&lt;&gt;0),'Raw Data'!AM19,"")</f>
        <v/>
      </c>
      <c r="DX21" s="98" t="str">
        <f ca="1">IF(AND(DV21&gt;0,DV21&lt;&gt;""),IF(Title!$K$1=0,ROUNDDOWN((1000*DV$1)/DV21,2),ROUND((1000*DV$1)/DV21,2)),IF(DV21="","",0))</f>
        <v/>
      </c>
      <c r="DY21" s="74" t="str">
        <f ca="1">IF(OR(DV21&lt;&gt;"",DW21&lt;&gt;""),RANK(DZ21,DZ$5:INDIRECT(DY$1,TRUE)),"")</f>
        <v/>
      </c>
      <c r="DZ21" s="77" t="str">
        <f t="shared" ca="1" si="41"/>
        <v/>
      </c>
      <c r="EA21" s="77" t="str">
        <f t="shared" ca="1" si="19"/>
        <v/>
      </c>
      <c r="EB21" s="105" t="str">
        <f ca="1">IF(EA21&lt;&gt;"",RANK(EA21,EA$5:INDIRECT(EB$1,TRUE)),"")</f>
        <v/>
      </c>
      <c r="EC21" s="114" t="str">
        <f ca="1">IF(AND('Raw Data'!AN19&lt;&gt;"",'Raw Data'!AN19&lt;&gt;0),ROUNDDOWN('Raw Data'!AN19,Title!$M$1),"")</f>
        <v/>
      </c>
      <c r="ED21" s="110" t="str">
        <f ca="1">IF(AND('Raw Data'!AO19&lt;&gt;"",'Raw Data'!AO19&lt;&gt;0),'Raw Data'!AO19,"")</f>
        <v/>
      </c>
      <c r="EE21" s="98" t="str">
        <f ca="1">IF(AND(EC21&gt;0,EC21&lt;&gt;""),IF(Title!$K$1=0,ROUNDDOWN((1000*EC$1)/EC21,2),ROUND((1000*EC$1)/EC21,2)),IF(EC21="","",0))</f>
        <v/>
      </c>
      <c r="EF21" s="74" t="str">
        <f ca="1">IF(OR(EC21&lt;&gt;"",ED21&lt;&gt;""),RANK(EG21,EG$5:INDIRECT(EF$1,TRUE)),"")</f>
        <v/>
      </c>
      <c r="EG21" s="77" t="str">
        <f t="shared" ca="1" si="42"/>
        <v/>
      </c>
      <c r="EH21" s="77" t="str">
        <f t="shared" ca="1" si="20"/>
        <v/>
      </c>
      <c r="EI21" s="105" t="str">
        <f ca="1">IF(EH21&lt;&gt;"",RANK(EH21,EH$5:INDIRECT(EI$1,TRUE)),"")</f>
        <v/>
      </c>
      <c r="EJ21" s="114" t="str">
        <f ca="1">IF(AND('Raw Data'!AP19&lt;&gt;"",'Raw Data'!AP19&lt;&gt;0),ROUNDDOWN('Raw Data'!AP19,Title!$M$1),"")</f>
        <v/>
      </c>
      <c r="EK21" s="107" t="str">
        <f ca="1">IF(AND('Raw Data'!AQ19&lt;&gt;"",'Raw Data'!AQ19&lt;&gt;0),'Raw Data'!AQ19,"")</f>
        <v/>
      </c>
      <c r="EL21" s="98" t="str">
        <f ca="1">IF(AND(EJ21&gt;0,EJ21&lt;&gt;""),IF(Title!$K$1=0,ROUNDDOWN((1000*EJ$1)/EJ21,2),ROUND((1000*EJ$1)/EJ21,2)),IF(EJ21="","",0))</f>
        <v/>
      </c>
      <c r="EM21" s="74" t="str">
        <f ca="1">IF(OR(EJ21&lt;&gt;"",EK21&lt;&gt;""),RANK(EN21,EN$5:INDIRECT(EM$1,TRUE)),"")</f>
        <v/>
      </c>
      <c r="EN21" s="77" t="str">
        <f t="shared" ca="1" si="43"/>
        <v/>
      </c>
      <c r="EO21" s="77" t="str">
        <f t="shared" ca="1" si="21"/>
        <v/>
      </c>
      <c r="EP21" s="105" t="str">
        <f ca="1">IF(EO21&lt;&gt;"",RANK(EO21,EO$5:INDIRECT(EP$1,TRUE)),"")</f>
        <v/>
      </c>
      <c r="EQ21" s="74" t="str">
        <f t="shared" ca="1" si="44"/>
        <v>$ER$21:$FC$21</v>
      </c>
      <c r="ER21" s="77">
        <f t="shared" si="45"/>
        <v>0</v>
      </c>
      <c r="ES21" s="77">
        <f t="shared" ca="1" si="46"/>
        <v>0</v>
      </c>
      <c r="ET21" s="77">
        <f t="shared" ca="1" si="47"/>
        <v>0</v>
      </c>
      <c r="EU21" s="77">
        <f t="shared" ca="1" si="48"/>
        <v>0</v>
      </c>
      <c r="EV21" s="77">
        <f t="shared" ca="1" si="49"/>
        <v>0</v>
      </c>
      <c r="EW21" s="77">
        <f t="shared" ca="1" si="50"/>
        <v>0</v>
      </c>
      <c r="EX21" s="77">
        <f t="shared" ca="1" si="51"/>
        <v>0</v>
      </c>
      <c r="EY21" s="77">
        <f t="shared" ca="1" si="52"/>
        <v>0</v>
      </c>
      <c r="EZ21" s="77">
        <f t="shared" ca="1" si="53"/>
        <v>0</v>
      </c>
      <c r="FA21" s="77">
        <f t="shared" ca="1" si="54"/>
        <v>0</v>
      </c>
      <c r="FB21" s="77">
        <f t="shared" ca="1" si="55"/>
        <v>0</v>
      </c>
      <c r="FC21" s="77">
        <f t="shared" ca="1" si="56"/>
        <v>0</v>
      </c>
      <c r="FD21" s="77">
        <f t="shared" ca="1" si="57"/>
        <v>0</v>
      </c>
      <c r="FE21" s="77">
        <f t="shared" ca="1" si="58"/>
        <v>0</v>
      </c>
      <c r="FF21" s="77">
        <f t="shared" ca="1" si="59"/>
        <v>0</v>
      </c>
      <c r="FG21" s="77">
        <f t="shared" ca="1" si="60"/>
        <v>0</v>
      </c>
      <c r="FH21" s="77">
        <f t="shared" ca="1" si="61"/>
        <v>0</v>
      </c>
      <c r="FI21" s="77">
        <f t="shared" ca="1" si="62"/>
        <v>0</v>
      </c>
      <c r="FJ21" s="77">
        <f t="shared" ca="1" si="63"/>
        <v>0</v>
      </c>
      <c r="FK21" s="77">
        <f t="shared" ca="1" si="64"/>
        <v>0</v>
      </c>
      <c r="FL21" s="74" t="str">
        <f t="shared" si="65"/>
        <v>$FM$21:$FX$21</v>
      </c>
      <c r="FM21" s="78">
        <f t="shared" si="66"/>
        <v>0</v>
      </c>
      <c r="FN21" s="74">
        <f t="shared" si="67"/>
        <v>0</v>
      </c>
      <c r="FO21" s="74">
        <f t="shared" si="68"/>
        <v>0</v>
      </c>
      <c r="FP21" s="74">
        <f t="shared" si="69"/>
        <v>0</v>
      </c>
      <c r="FQ21" s="74">
        <f t="shared" si="70"/>
        <v>0</v>
      </c>
      <c r="FR21" s="74">
        <f t="shared" si="71"/>
        <v>0</v>
      </c>
      <c r="FS21" s="74">
        <f t="shared" si="72"/>
        <v>0</v>
      </c>
      <c r="FT21" s="74">
        <f t="shared" si="73"/>
        <v>0</v>
      </c>
      <c r="FU21" s="74">
        <f t="shared" si="74"/>
        <v>0</v>
      </c>
      <c r="FV21" s="74">
        <f t="shared" si="75"/>
        <v>0</v>
      </c>
      <c r="FW21" s="74">
        <f t="shared" si="76"/>
        <v>0</v>
      </c>
      <c r="FX21" s="74">
        <f t="shared" si="77"/>
        <v>0</v>
      </c>
      <c r="FY21" s="74">
        <f t="shared" si="78"/>
        <v>0</v>
      </c>
      <c r="FZ21" s="74">
        <f t="shared" si="79"/>
        <v>0</v>
      </c>
      <c r="GA21" s="74">
        <f t="shared" si="80"/>
        <v>0</v>
      </c>
      <c r="GB21" s="74">
        <f t="shared" si="81"/>
        <v>0</v>
      </c>
      <c r="GC21" s="74">
        <f t="shared" si="82"/>
        <v>0</v>
      </c>
      <c r="GD21" s="74">
        <f t="shared" si="83"/>
        <v>0</v>
      </c>
      <c r="GE21" s="74">
        <f t="shared" si="84"/>
        <v>0</v>
      </c>
      <c r="GF21" s="74">
        <f t="shared" si="85"/>
        <v>0</v>
      </c>
      <c r="GG21" s="74" t="str">
        <f t="shared" si="86"/>
        <v>GS21</v>
      </c>
      <c r="GH21" s="77">
        <f ca="1">GetDiscardScore($ER21:ER21,GH$1)</f>
        <v>0</v>
      </c>
      <c r="GI21" s="77">
        <f ca="1">GetDiscardScore($ER21:ES21,GI$1)</f>
        <v>0</v>
      </c>
      <c r="GJ21" s="77">
        <f ca="1">GetDiscardScore($ER21:ET21,GJ$1)</f>
        <v>0</v>
      </c>
      <c r="GK21" s="77">
        <f ca="1">GetDiscardScore($ER21:EU21,GK$1)</f>
        <v>0</v>
      </c>
      <c r="GL21" s="77">
        <f ca="1">GetDiscardScore($ER21:EV21,GL$1)</f>
        <v>0</v>
      </c>
      <c r="GM21" s="77">
        <f ca="1">GetDiscardScore($ER21:EW21,GM$1)</f>
        <v>0</v>
      </c>
      <c r="GN21" s="77">
        <f ca="1">GetDiscardScore($ER21:EX21,GN$1)</f>
        <v>0</v>
      </c>
      <c r="GO21" s="77">
        <f ca="1">GetDiscardScore($ER21:EY21,GO$1)</f>
        <v>0</v>
      </c>
      <c r="GP21" s="77">
        <f ca="1">GetDiscardScore($ER21:EZ21,GP$1)</f>
        <v>0</v>
      </c>
      <c r="GQ21" s="77">
        <f ca="1">GetDiscardScore($ER21:FA21,GQ$1)</f>
        <v>0</v>
      </c>
      <c r="GR21" s="77">
        <f ca="1">GetDiscardScore($ER21:FB21,GR$1)</f>
        <v>0</v>
      </c>
      <c r="GS21" s="77">
        <f ca="1">GetDiscardScore($ER21:FC21,GS$1)</f>
        <v>0</v>
      </c>
      <c r="GT21" s="77">
        <f ca="1">GetDiscardScore($ER21:FD21,GT$1)</f>
        <v>0</v>
      </c>
      <c r="GU21" s="77">
        <f ca="1">GetDiscardScore($ER21:FE21,GU$1)</f>
        <v>0</v>
      </c>
      <c r="GV21" s="77">
        <f ca="1">GetDiscardScore($ER21:FF21,GV$1)</f>
        <v>0</v>
      </c>
      <c r="GW21" s="77">
        <f ca="1">GetDiscardScore($ER21:FG21,GW$1)</f>
        <v>0</v>
      </c>
      <c r="GX21" s="77">
        <f ca="1">GetDiscardScore($ER21:FH21,GX$1)</f>
        <v>0</v>
      </c>
      <c r="GY21" s="77">
        <f ca="1">GetDiscardScore($ER21:FI21,GY$1)</f>
        <v>0</v>
      </c>
      <c r="GZ21" s="77">
        <f ca="1">GetDiscardScore($ER21:FJ21,GZ$1)</f>
        <v>0</v>
      </c>
      <c r="HA21" s="77">
        <f ca="1">GetDiscardScore($ER21:FK21,HA$1)</f>
        <v>0</v>
      </c>
      <c r="HB21" s="79" t="str">
        <f t="shared" ca="1" si="87"/>
        <v/>
      </c>
      <c r="HC21" s="78" t="str">
        <f ca="1">IF(HB21&lt;&gt;"",RANK(HB21,HB$5:INDIRECT(HC$1,TRUE),0),"")</f>
        <v/>
      </c>
      <c r="HD21" s="76" t="str">
        <f t="shared" ca="1" si="88"/>
        <v/>
      </c>
    </row>
    <row r="22" spans="1:212" s="74" customFormat="1" ht="11.25">
      <c r="A22" s="39">
        <v>18</v>
      </c>
      <c r="B22" s="39" t="str">
        <f ca="1">IF('Raw Data'!B20&lt;&gt;"",'Raw Data'!B20,"")</f>
        <v/>
      </c>
      <c r="C22" s="74" t="str">
        <f ca="1">IF('Raw Data'!C20&lt;&gt;"",'Raw Data'!C20,"")</f>
        <v/>
      </c>
      <c r="D22" s="40" t="str">
        <f t="shared" ca="1" si="22"/>
        <v/>
      </c>
      <c r="E22" s="75" t="str">
        <f t="shared" ca="1" si="23"/>
        <v/>
      </c>
      <c r="F22" s="100" t="str">
        <f t="shared" ca="1" si="0"/>
        <v/>
      </c>
      <c r="G22" s="114" t="str">
        <f ca="1">IF(AND('Raw Data'!D20&lt;&gt;"",'Raw Data'!D20&lt;&gt;0),ROUNDDOWN('Raw Data'!D20,Title!$M$1),"")</f>
        <v/>
      </c>
      <c r="H22" s="110" t="str">
        <f ca="1">IF(AND('Raw Data'!E20&lt;&gt;"",'Raw Data'!E20&lt;&gt;0),'Raw Data'!E20,"")</f>
        <v/>
      </c>
      <c r="I22" s="98" t="str">
        <f ca="1">IF(AND(G22&lt;&gt;"",G22&gt;0),IF(Title!$K$1=0,ROUNDDOWN((1000*G$1)/G22,2),ROUND((1000*G$1)/G22,2)),IF(G22="","",0))</f>
        <v/>
      </c>
      <c r="J22" s="74" t="str">
        <f ca="1">IF(K22&lt;&gt;0,RANK(K22,K$5:INDIRECT(J$1,TRUE)),"")</f>
        <v/>
      </c>
      <c r="K22" s="77">
        <f t="shared" ca="1" si="89"/>
        <v>0</v>
      </c>
      <c r="L22" s="77" t="str">
        <f t="shared" ca="1" si="2"/>
        <v/>
      </c>
      <c r="M22" s="105" t="str">
        <f ca="1">IF(L22&lt;&gt;"",RANK(L22,L$5:INDIRECT(M$1,TRUE)),"")</f>
        <v/>
      </c>
      <c r="N22" s="114" t="str">
        <f ca="1">IF(AND('Raw Data'!F20&lt;&gt;"",'Raw Data'!F20&lt;&gt;0),ROUNDDOWN('Raw Data'!F20,Title!$M$1),"")</f>
        <v/>
      </c>
      <c r="O22" s="110" t="str">
        <f ca="1">IF(AND('Raw Data'!G20&lt;&gt;"",'Raw Data'!G20&lt;&gt;0),'Raw Data'!G20,"")</f>
        <v/>
      </c>
      <c r="P22" s="98" t="str">
        <f ca="1">IF(AND(N22&gt;0,N22&lt;&gt;""),IF(Title!$K$1=0,ROUNDDOWN((1000*N$1)/N22,2),ROUND((1000*N$1)/N22,2)),IF(N22="","",0))</f>
        <v/>
      </c>
      <c r="Q22" s="74" t="str">
        <f ca="1">IF(OR(N22&lt;&gt;"",O22&lt;&gt;""),RANK(R22,R$5:INDIRECT(Q$1,TRUE)),"")</f>
        <v/>
      </c>
      <c r="R22" s="77" t="str">
        <f t="shared" ca="1" si="24"/>
        <v/>
      </c>
      <c r="S22" s="77" t="str">
        <f t="shared" ca="1" si="3"/>
        <v/>
      </c>
      <c r="T22" s="105" t="str">
        <f ca="1">IF(S22&lt;&gt;"",RANK(S22,S$5:INDIRECT(T$1,TRUE)),"")</f>
        <v/>
      </c>
      <c r="U22" s="114" t="str">
        <f ca="1">IF(AND('Raw Data'!H20&lt;&gt;"",'Raw Data'!H20&lt;&gt;0),ROUNDDOWN('Raw Data'!H20,Title!$M$1),"")</f>
        <v/>
      </c>
      <c r="V22" s="110" t="str">
        <f ca="1">IF(AND('Raw Data'!I20&lt;&gt;"",'Raw Data'!I20&lt;&gt;0),'Raw Data'!I20,"")</f>
        <v/>
      </c>
      <c r="W22" s="98" t="str">
        <f ca="1">IF(AND(U22&gt;0,U22&lt;&gt;""),IF(Title!$K$1=0,ROUNDDOWN((1000*U$1)/U22,2),ROUND((1000*U$1)/U22,2)),IF(U22="","",0))</f>
        <v/>
      </c>
      <c r="X22" s="74" t="str">
        <f ca="1">IF(OR(U22&lt;&gt;"",V22&lt;&gt;""),RANK(Y22,Y$5:INDIRECT(X$1,TRUE)),"")</f>
        <v/>
      </c>
      <c r="Y22" s="77" t="str">
        <f t="shared" ca="1" si="25"/>
        <v/>
      </c>
      <c r="Z22" s="77" t="str">
        <f t="shared" ca="1" si="4"/>
        <v/>
      </c>
      <c r="AA22" s="105" t="str">
        <f ca="1">IF(Z22&lt;&gt;"",RANK(Z22,Z$5:INDIRECT(AA$1,TRUE)),"")</f>
        <v/>
      </c>
      <c r="AB22" s="114" t="str">
        <f ca="1">IF(AND('Raw Data'!J20&lt;&gt;"",'Raw Data'!J20&lt;&gt;0),ROUNDDOWN('Raw Data'!J20,Title!$M$1),"")</f>
        <v/>
      </c>
      <c r="AC22" s="110" t="str">
        <f ca="1">IF(AND('Raw Data'!K20&lt;&gt;"",'Raw Data'!K20&lt;&gt;0),'Raw Data'!K20,"")</f>
        <v/>
      </c>
      <c r="AD22" s="98" t="str">
        <f ca="1">IF(AND(AB22&gt;0,AB22&lt;&gt;""),IF(Title!$K$1=0,ROUNDDOWN((1000*AB$1)/AB22,2),ROUND((1000*AB$1)/AB22,2)),IF(AB22="","",0))</f>
        <v/>
      </c>
      <c r="AE22" s="74" t="str">
        <f ca="1">IF(OR(AB22&lt;&gt;"",AC22&lt;&gt;""),RANK(AF22,AF$5:INDIRECT(AE$1,TRUE)),"")</f>
        <v/>
      </c>
      <c r="AF22" s="77" t="str">
        <f t="shared" ca="1" si="26"/>
        <v/>
      </c>
      <c r="AG22" s="77" t="str">
        <f t="shared" ca="1" si="5"/>
        <v/>
      </c>
      <c r="AH22" s="105" t="str">
        <f ca="1">IF(AG22&lt;&gt;"",RANK(AG22,AG$5:INDIRECT(AH$1,TRUE)),"")</f>
        <v/>
      </c>
      <c r="AI22" s="114" t="str">
        <f ca="1">IF(AND('Raw Data'!L20&lt;&gt;"",'Raw Data'!L20&lt;&gt;0),ROUNDDOWN('Raw Data'!L20,Title!$M$1),"")</f>
        <v/>
      </c>
      <c r="AJ22" s="110" t="str">
        <f ca="1">IF(AND('Raw Data'!M20&lt;&gt;"",'Raw Data'!M20&lt;&gt;0),'Raw Data'!M20,"")</f>
        <v/>
      </c>
      <c r="AK22" s="98" t="str">
        <f ca="1">IF(AND(AI22&gt;0,AI22&lt;&gt;""),IF(Title!$K$1=0,ROUNDDOWN((1000*AI$1)/AI22,2),ROUND((1000*AI$1)/AI22,2)),IF(AI22="","",0))</f>
        <v/>
      </c>
      <c r="AL22" s="74" t="str">
        <f ca="1">IF(OR(AI22&lt;&gt;"",AJ22&lt;&gt;""),RANK(AM22,AM$5:INDIRECT(AL$1,TRUE)),"")</f>
        <v/>
      </c>
      <c r="AM22" s="77" t="str">
        <f t="shared" ca="1" si="27"/>
        <v/>
      </c>
      <c r="AN22" s="77" t="str">
        <f t="shared" ca="1" si="6"/>
        <v/>
      </c>
      <c r="AO22" s="105" t="str">
        <f ca="1">IF(AN22&lt;&gt;"",RANK(AN22,AN$5:INDIRECT(AO$1,TRUE)),"")</f>
        <v/>
      </c>
      <c r="AP22" s="114" t="str">
        <f ca="1">IF(AND('Raw Data'!N20&lt;&gt;"",'Raw Data'!N20&lt;&gt;0),ROUNDDOWN('Raw Data'!N20,Title!$M$1),"")</f>
        <v/>
      </c>
      <c r="AQ22" s="110" t="str">
        <f ca="1">IF(AND('Raw Data'!O20&lt;&gt;"",'Raw Data'!O20&lt;&gt;0),'Raw Data'!O20,"")</f>
        <v/>
      </c>
      <c r="AR22" s="98" t="str">
        <f ca="1">IF(AND(AP22&gt;0,AP22&lt;&gt;""),IF(Title!$K$1=0,ROUNDDOWN((1000*AP$1)/AP22,2),ROUND((1000*AP$1)/AP22,2)),IF(AP22="","",0))</f>
        <v/>
      </c>
      <c r="AS22" s="74" t="str">
        <f ca="1">IF(OR(AP22&lt;&gt;"",AQ22&lt;&gt;""),RANK(AT22,AT$5:INDIRECT(AS$1,TRUE)),"")</f>
        <v/>
      </c>
      <c r="AT22" s="77" t="str">
        <f t="shared" ca="1" si="28"/>
        <v/>
      </c>
      <c r="AU22" s="77" t="str">
        <f t="shared" ca="1" si="7"/>
        <v/>
      </c>
      <c r="AV22" s="105" t="str">
        <f ca="1">IF(AU22&lt;&gt;"",RANK(AU22,AU$5:INDIRECT(AV$1,TRUE)),"")</f>
        <v/>
      </c>
      <c r="AW22" s="114" t="str">
        <f ca="1">IF(AND('Raw Data'!P20&lt;&gt;"",'Raw Data'!P20&lt;&gt;0),ROUNDDOWN('Raw Data'!P20,Title!$M$1),"")</f>
        <v/>
      </c>
      <c r="AX22" s="110" t="str">
        <f ca="1">IF(AND('Raw Data'!Q20&lt;&gt;"",'Raw Data'!Q20&lt;&gt;0),'Raw Data'!Q20,"")</f>
        <v/>
      </c>
      <c r="AY22" s="98" t="str">
        <f ca="1">IF(AND(AW22&gt;0,AW22&lt;&gt;""),IF(Title!$K$1=0,ROUNDDOWN((1000*AW$1)/AW22,2),ROUND((1000*AW$1)/AW22,2)),IF(AW22="","",0))</f>
        <v/>
      </c>
      <c r="AZ22" s="74" t="str">
        <f ca="1">IF(OR(AW22&lt;&gt;"",AX22&lt;&gt;""),RANK(BA22,BA$5:INDIRECT(AZ$1,TRUE)),"")</f>
        <v/>
      </c>
      <c r="BA22" s="77" t="str">
        <f t="shared" ca="1" si="29"/>
        <v/>
      </c>
      <c r="BB22" s="77" t="str">
        <f t="shared" ca="1" si="8"/>
        <v/>
      </c>
      <c r="BC22" s="105" t="str">
        <f ca="1">IF(BB22&lt;&gt;"",RANK(BB22,BB$5:INDIRECT(BC$1,TRUE)),"")</f>
        <v/>
      </c>
      <c r="BD22" s="114" t="str">
        <f ca="1">IF(AND('Raw Data'!R20&lt;&gt;"",'Raw Data'!R20&lt;&gt;0),ROUNDDOWN('Raw Data'!R20,Title!$M$1),"")</f>
        <v/>
      </c>
      <c r="BE22" s="110" t="str">
        <f ca="1">IF(AND('Raw Data'!S20&lt;&gt;"",'Raw Data'!S20&lt;&gt;0),'Raw Data'!S20,"")</f>
        <v/>
      </c>
      <c r="BF22" s="98" t="str">
        <f ca="1">IF(AND(BD22&gt;0,BD22&lt;&gt;""),IF(Title!$K$1=0,ROUNDDOWN((1000*BD$1)/BD22,2),ROUND((1000*BD$1)/BD22,2)),IF(BD22="","",0))</f>
        <v/>
      </c>
      <c r="BG22" s="74" t="str">
        <f ca="1">IF(OR(BD22&lt;&gt;"",BE22&lt;&gt;""),RANK(BH22,BH$5:INDIRECT(BG$1,TRUE)),"")</f>
        <v/>
      </c>
      <c r="BH22" s="77" t="str">
        <f t="shared" ca="1" si="30"/>
        <v/>
      </c>
      <c r="BI22" s="77" t="str">
        <f t="shared" ca="1" si="9"/>
        <v/>
      </c>
      <c r="BJ22" s="105" t="str">
        <f ca="1">IF(BI22&lt;&gt;"",RANK(BI22,BI$5:INDIRECT(BJ$1,TRUE)),"")</f>
        <v/>
      </c>
      <c r="BK22" s="114" t="str">
        <f ca="1">IF(AND('Raw Data'!T20&lt;&gt;"",'Raw Data'!T20&lt;&gt;0),ROUNDDOWN('Raw Data'!T20,Title!$M$1),"")</f>
        <v/>
      </c>
      <c r="BL22" s="110" t="str">
        <f ca="1">IF(AND('Raw Data'!U20&lt;&gt;"",'Raw Data'!U20&lt;&gt;0),'Raw Data'!U20,"")</f>
        <v/>
      </c>
      <c r="BM22" s="98" t="str">
        <f t="shared" ca="1" si="31"/>
        <v/>
      </c>
      <c r="BN22" s="74" t="str">
        <f ca="1">IF(OR(BK22&lt;&gt;"",BL22&lt;&gt;""),RANK(BO22,BO$5:INDIRECT(BN$1,TRUE)),"")</f>
        <v/>
      </c>
      <c r="BO22" s="77" t="str">
        <f t="shared" ca="1" si="32"/>
        <v/>
      </c>
      <c r="BP22" s="77" t="str">
        <f t="shared" ca="1" si="10"/>
        <v/>
      </c>
      <c r="BQ22" s="105" t="str">
        <f ca="1">IF(BP22&lt;&gt;"",RANK(BP22,BP$5:INDIRECT(BQ$1,TRUE)),"")</f>
        <v/>
      </c>
      <c r="BR22" s="114" t="str">
        <f ca="1">IF(AND('Raw Data'!V20&lt;&gt;"",'Raw Data'!V20&lt;&gt;0),ROUNDDOWN('Raw Data'!V20,Title!$M$1),"")</f>
        <v/>
      </c>
      <c r="BS22" s="110" t="str">
        <f ca="1">IF(AND('Raw Data'!W20&lt;&gt;"",'Raw Data'!W20&lt;&gt;0),'Raw Data'!W20,"")</f>
        <v/>
      </c>
      <c r="BT22" s="98" t="str">
        <f ca="1">IF(AND(BR22&gt;0,BR22&lt;&gt;""),IF(Title!$K$1=0,ROUNDDOWN((1000*BR$1)/BR22,2),ROUND((1000*BR$1)/BR22,2)),IF(BR22="","",0))</f>
        <v/>
      </c>
      <c r="BU22" s="74" t="str">
        <f ca="1">IF(OR(BR22&lt;&gt;"",BS22&lt;&gt;""),RANK(BV22,BV$5:INDIRECT(BU$1,TRUE)),"")</f>
        <v/>
      </c>
      <c r="BV22" s="77" t="str">
        <f t="shared" ca="1" si="33"/>
        <v/>
      </c>
      <c r="BW22" s="77" t="str">
        <f t="shared" ca="1" si="11"/>
        <v/>
      </c>
      <c r="BX22" s="105" t="str">
        <f ca="1">IF(BW22&lt;&gt;"",RANK(BW22,BW$5:INDIRECT(BX$1,TRUE)),"")</f>
        <v/>
      </c>
      <c r="BY22" s="114" t="str">
        <f ca="1">IF(AND('Raw Data'!X20&lt;&gt;"",'Raw Data'!X20&lt;&gt;0),ROUNDDOWN('Raw Data'!X20,Title!$M$1),"")</f>
        <v/>
      </c>
      <c r="BZ22" s="110" t="str">
        <f ca="1">IF(AND('Raw Data'!Y20&lt;&gt;"",'Raw Data'!Y20&lt;&gt;0),'Raw Data'!Y20,"")</f>
        <v/>
      </c>
      <c r="CA22" s="98" t="str">
        <f ca="1">IF(AND(BY22&gt;0,BY22&lt;&gt;""),IF(Title!$K$1=0,ROUNDDOWN((1000*BY$1)/BY22,2),ROUND((1000*BY$1)/BY22,2)),IF(BY22="","",0))</f>
        <v/>
      </c>
      <c r="CB22" s="74" t="str">
        <f ca="1">IF(OR(BY22&lt;&gt;"",BZ22&lt;&gt;""),RANK(CC22,CC$5:INDIRECT(CB$1,TRUE)),"")</f>
        <v/>
      </c>
      <c r="CC22" s="77" t="str">
        <f t="shared" ca="1" si="34"/>
        <v/>
      </c>
      <c r="CD22" s="77" t="str">
        <f t="shared" ca="1" si="12"/>
        <v/>
      </c>
      <c r="CE22" s="105" t="str">
        <f ca="1">IF(CD22&lt;&gt;"",RANK(CD22,CD$5:INDIRECT(CE$1,TRUE)),"")</f>
        <v/>
      </c>
      <c r="CF22" s="114" t="str">
        <f ca="1">IF(AND('Raw Data'!Z20&lt;&gt;"",'Raw Data'!Z20&lt;&gt;0),ROUNDDOWN('Raw Data'!Z20,Title!$M$1),"")</f>
        <v/>
      </c>
      <c r="CG22" s="110" t="str">
        <f ca="1">IF(AND('Raw Data'!AA20&lt;&gt;"",'Raw Data'!AA20&lt;&gt;0),'Raw Data'!AA20,"")</f>
        <v/>
      </c>
      <c r="CH22" s="98" t="str">
        <f ca="1">IF(AND(CF22&gt;0,CF22&lt;&gt;""),IF(Title!$K$1=0,ROUNDDOWN((1000*CF$1)/CF22,2),ROUND((1000*CF$1)/CF22,2)),IF(CF22="","",0))</f>
        <v/>
      </c>
      <c r="CI22" s="74" t="str">
        <f ca="1">IF(OR(CF22&lt;&gt;"",CG22&lt;&gt;""),RANK(CJ22,CJ$5:INDIRECT(CI$1,TRUE)),"")</f>
        <v/>
      </c>
      <c r="CJ22" s="77" t="str">
        <f t="shared" ca="1" si="35"/>
        <v/>
      </c>
      <c r="CK22" s="77" t="str">
        <f t="shared" ca="1" si="13"/>
        <v/>
      </c>
      <c r="CL22" s="105" t="str">
        <f ca="1">IF(CK22&lt;&gt;"",RANK(CK22,CK$5:INDIRECT(CL$1,TRUE)),"")</f>
        <v/>
      </c>
      <c r="CM22" s="114" t="str">
        <f ca="1">IF(AND('Raw Data'!AB20&lt;&gt;"",'Raw Data'!AB20&lt;&gt;0),ROUNDDOWN('Raw Data'!AB20,Title!$M$1),"")</f>
        <v/>
      </c>
      <c r="CN22" s="110" t="str">
        <f ca="1">IF(AND('Raw Data'!AC20&lt;&gt;"",'Raw Data'!AC20&lt;&gt;0),'Raw Data'!AC20,"")</f>
        <v/>
      </c>
      <c r="CO22" s="98" t="str">
        <f ca="1">IF(AND(CM22&gt;0,CM22&lt;&gt;""),IF(Title!$K$1=0,ROUNDDOWN((1000*CM$1)/CM22,2),ROUND((1000*CM$1)/CM22,2)),IF(CM22="","",0))</f>
        <v/>
      </c>
      <c r="CP22" s="74" t="str">
        <f ca="1">IF(OR(CM22&lt;&gt;"",CN22&lt;&gt;""),RANK(CQ22,CQ$5:INDIRECT(CP$1,TRUE)),"")</f>
        <v/>
      </c>
      <c r="CQ22" s="77" t="str">
        <f t="shared" ca="1" si="36"/>
        <v/>
      </c>
      <c r="CR22" s="77" t="str">
        <f t="shared" ca="1" si="14"/>
        <v/>
      </c>
      <c r="CS22" s="105" t="str">
        <f ca="1">IF(CR22&lt;&gt;"",RANK(CR22,CR$5:INDIRECT(CS$1,TRUE)),"")</f>
        <v/>
      </c>
      <c r="CT22" s="114" t="str">
        <f ca="1">IF(AND('Raw Data'!AD20&lt;&gt;"",'Raw Data'!AD20&lt;&gt;0),ROUNDDOWN('Raw Data'!AD20,Title!$M$1),"")</f>
        <v/>
      </c>
      <c r="CU22" s="110" t="str">
        <f ca="1">IF(AND('Raw Data'!AE20&lt;&gt;"",'Raw Data'!AE20&lt;&gt;0),'Raw Data'!AE20,"")</f>
        <v/>
      </c>
      <c r="CV22" s="98" t="str">
        <f ca="1">IF(AND(CT22&gt;0,CT22&lt;&gt;""),IF(Title!$K$1=0,ROUNDDOWN((1000*CT$1)/CT22,2),ROUND((1000*CT$1)/CT22,2)),IF(CT22="","",0))</f>
        <v/>
      </c>
      <c r="CW22" s="74" t="str">
        <f ca="1">IF(OR(CT22&lt;&gt;"",CU22&lt;&gt;""),RANK(CX22,CX$5:INDIRECT(CW$1,TRUE)),"")</f>
        <v/>
      </c>
      <c r="CX22" s="77" t="str">
        <f t="shared" ca="1" si="37"/>
        <v/>
      </c>
      <c r="CY22" s="77" t="str">
        <f t="shared" ca="1" si="15"/>
        <v/>
      </c>
      <c r="CZ22" s="105" t="str">
        <f ca="1">IF(CY22&lt;&gt;"",RANK(CY22,CY$5:INDIRECT(CZ$1,TRUE)),"")</f>
        <v/>
      </c>
      <c r="DA22" s="114" t="str">
        <f ca="1">IF(AND('Raw Data'!AF20&lt;&gt;"",'Raw Data'!AF20&lt;&gt;0),ROUNDDOWN('Raw Data'!AF20,Title!$M$1),"")</f>
        <v/>
      </c>
      <c r="DB22" s="110" t="str">
        <f ca="1">IF(AND('Raw Data'!AG20&lt;&gt;"",'Raw Data'!AG20&lt;&gt;0),'Raw Data'!AG20,"")</f>
        <v/>
      </c>
      <c r="DC22" s="98" t="str">
        <f ca="1">IF(AND(DA22&gt;0,DA22&lt;&gt;""),IF(Title!$K$1=0,ROUNDDOWN((1000*DA$1)/DA22,2),ROUND((1000*DA$1)/DA22,2)),IF(DA22="","",0))</f>
        <v/>
      </c>
      <c r="DD22" s="74" t="str">
        <f ca="1">IF(OR(DA22&lt;&gt;"",DB22&lt;&gt;""),RANK(DE22,DE$5:INDIRECT(DD$1,TRUE)),"")</f>
        <v/>
      </c>
      <c r="DE22" s="77" t="str">
        <f t="shared" ca="1" si="38"/>
        <v/>
      </c>
      <c r="DF22" s="77" t="str">
        <f t="shared" ca="1" si="16"/>
        <v/>
      </c>
      <c r="DG22" s="105" t="str">
        <f ca="1">IF(DF22&lt;&gt;"",RANK(DF22,DF$5:INDIRECT(DG$1,TRUE)),"")</f>
        <v/>
      </c>
      <c r="DH22" s="114" t="str">
        <f ca="1">IF(AND('Raw Data'!AH20&lt;&gt;"",'Raw Data'!AH20&lt;&gt;0),ROUNDDOWN('Raw Data'!AH20,Title!$M$1),"")</f>
        <v/>
      </c>
      <c r="DI22" s="110" t="str">
        <f ca="1">IF(AND('Raw Data'!AI20&lt;&gt;"",'Raw Data'!AI20&lt;&gt;0),'Raw Data'!AI20,"")</f>
        <v/>
      </c>
      <c r="DJ22" s="98" t="str">
        <f ca="1">IF(AND(DH22&gt;0,DH22&lt;&gt;""),IF(Title!$K$1=0,ROUNDDOWN((1000*DH$1)/DH22,2),ROUND((1000*DH$1)/DH22,2)),IF(DH22="","",0))</f>
        <v/>
      </c>
      <c r="DK22" s="74" t="str">
        <f ca="1">IF(OR(DH22&lt;&gt;"",DI22&lt;&gt;""),RANK(DL22,DL$5:INDIRECT(DK$1,TRUE)),"")</f>
        <v/>
      </c>
      <c r="DL22" s="77" t="str">
        <f t="shared" ca="1" si="39"/>
        <v/>
      </c>
      <c r="DM22" s="77" t="str">
        <f t="shared" ca="1" si="17"/>
        <v/>
      </c>
      <c r="DN22" s="105" t="str">
        <f ca="1">IF(DM22&lt;&gt;"",RANK(DM22,DM$5:INDIRECT(DN$1,TRUE)),"")</f>
        <v/>
      </c>
      <c r="DO22" s="114" t="str">
        <f ca="1">IF(AND('Raw Data'!AJ20&lt;&gt;"",'Raw Data'!AJ20&lt;&gt;0),ROUNDDOWN('Raw Data'!AJ20,Title!$M$1),"")</f>
        <v/>
      </c>
      <c r="DP22" s="110" t="str">
        <f ca="1">IF(AND('Raw Data'!AK20&lt;&gt;"",'Raw Data'!AK20&lt;&gt;0),'Raw Data'!AK20,"")</f>
        <v/>
      </c>
      <c r="DQ22" s="98" t="str">
        <f ca="1">IF(AND(DO22&gt;0,DO22&lt;&gt;""),IF(Title!$K$1=0,ROUNDDOWN((1000*DO$1)/DO22,2),ROUND((1000*DO$1)/DO22,2)),IF(DO22="","",0))</f>
        <v/>
      </c>
      <c r="DR22" s="74" t="str">
        <f ca="1">IF(OR(DO22&lt;&gt;"",DP22&lt;&gt;""),RANK(DS22,DS$5:INDIRECT(DR$1,TRUE)),"")</f>
        <v/>
      </c>
      <c r="DS22" s="77" t="str">
        <f t="shared" ca="1" si="40"/>
        <v/>
      </c>
      <c r="DT22" s="77" t="str">
        <f t="shared" ca="1" si="18"/>
        <v/>
      </c>
      <c r="DU22" s="105" t="str">
        <f ca="1">IF(DT22&lt;&gt;"",RANK(DT22,DT$5:INDIRECT(DU$1,TRUE)),"")</f>
        <v/>
      </c>
      <c r="DV22" s="114" t="str">
        <f ca="1">IF(AND('Raw Data'!AL20&lt;&gt;"",'Raw Data'!AL20&lt;&gt;0),ROUNDDOWN('Raw Data'!AL20,Title!$M$1),"")</f>
        <v/>
      </c>
      <c r="DW22" s="110" t="str">
        <f ca="1">IF(AND('Raw Data'!AM20&lt;&gt;"",'Raw Data'!AM20&lt;&gt;0),'Raw Data'!AM20,"")</f>
        <v/>
      </c>
      <c r="DX22" s="98" t="str">
        <f ca="1">IF(AND(DV22&gt;0,DV22&lt;&gt;""),IF(Title!$K$1=0,ROUNDDOWN((1000*DV$1)/DV22,2),ROUND((1000*DV$1)/DV22,2)),IF(DV22="","",0))</f>
        <v/>
      </c>
      <c r="DY22" s="74" t="str">
        <f ca="1">IF(OR(DV22&lt;&gt;"",DW22&lt;&gt;""),RANK(DZ22,DZ$5:INDIRECT(DY$1,TRUE)),"")</f>
        <v/>
      </c>
      <c r="DZ22" s="77" t="str">
        <f t="shared" ca="1" si="41"/>
        <v/>
      </c>
      <c r="EA22" s="77" t="str">
        <f t="shared" ca="1" si="19"/>
        <v/>
      </c>
      <c r="EB22" s="105" t="str">
        <f ca="1">IF(EA22&lt;&gt;"",RANK(EA22,EA$5:INDIRECT(EB$1,TRUE)),"")</f>
        <v/>
      </c>
      <c r="EC22" s="114" t="str">
        <f ca="1">IF(AND('Raw Data'!AN20&lt;&gt;"",'Raw Data'!AN20&lt;&gt;0),ROUNDDOWN('Raw Data'!AN20,Title!$M$1),"")</f>
        <v/>
      </c>
      <c r="ED22" s="110" t="str">
        <f ca="1">IF(AND('Raw Data'!AO20&lt;&gt;"",'Raw Data'!AO20&lt;&gt;0),'Raw Data'!AO20,"")</f>
        <v/>
      </c>
      <c r="EE22" s="98" t="str">
        <f ca="1">IF(AND(EC22&gt;0,EC22&lt;&gt;""),IF(Title!$K$1=0,ROUNDDOWN((1000*EC$1)/EC22,2),ROUND((1000*EC$1)/EC22,2)),IF(EC22="","",0))</f>
        <v/>
      </c>
      <c r="EF22" s="74" t="str">
        <f ca="1">IF(OR(EC22&lt;&gt;"",ED22&lt;&gt;""),RANK(EG22,EG$5:INDIRECT(EF$1,TRUE)),"")</f>
        <v/>
      </c>
      <c r="EG22" s="77" t="str">
        <f t="shared" ca="1" si="42"/>
        <v/>
      </c>
      <c r="EH22" s="77" t="str">
        <f t="shared" ca="1" si="20"/>
        <v/>
      </c>
      <c r="EI22" s="105" t="str">
        <f ca="1">IF(EH22&lt;&gt;"",RANK(EH22,EH$5:INDIRECT(EI$1,TRUE)),"")</f>
        <v/>
      </c>
      <c r="EJ22" s="114" t="str">
        <f ca="1">IF(AND('Raw Data'!AP20&lt;&gt;"",'Raw Data'!AP20&lt;&gt;0),ROUNDDOWN('Raw Data'!AP20,Title!$M$1),"")</f>
        <v/>
      </c>
      <c r="EK22" s="107" t="str">
        <f ca="1">IF(AND('Raw Data'!AQ20&lt;&gt;"",'Raw Data'!AQ20&lt;&gt;0),'Raw Data'!AQ20,"")</f>
        <v/>
      </c>
      <c r="EL22" s="98" t="str">
        <f ca="1">IF(AND(EJ22&gt;0,EJ22&lt;&gt;""),IF(Title!$K$1=0,ROUNDDOWN((1000*EJ$1)/EJ22,2),ROUND((1000*EJ$1)/EJ22,2)),IF(EJ22="","",0))</f>
        <v/>
      </c>
      <c r="EM22" s="74" t="str">
        <f ca="1">IF(OR(EJ22&lt;&gt;"",EK22&lt;&gt;""),RANK(EN22,EN$5:INDIRECT(EM$1,TRUE)),"")</f>
        <v/>
      </c>
      <c r="EN22" s="77" t="str">
        <f t="shared" ca="1" si="43"/>
        <v/>
      </c>
      <c r="EO22" s="77" t="str">
        <f t="shared" ca="1" si="21"/>
        <v/>
      </c>
      <c r="EP22" s="105" t="str">
        <f ca="1">IF(EO22&lt;&gt;"",RANK(EO22,EO$5:INDIRECT(EP$1,TRUE)),"")</f>
        <v/>
      </c>
      <c r="EQ22" s="74" t="str">
        <f t="shared" ca="1" si="44"/>
        <v>$ER$22:$FC$22</v>
      </c>
      <c r="ER22" s="77">
        <f t="shared" si="45"/>
        <v>0</v>
      </c>
      <c r="ES22" s="77">
        <f t="shared" ca="1" si="46"/>
        <v>0</v>
      </c>
      <c r="ET22" s="77">
        <f t="shared" ca="1" si="47"/>
        <v>0</v>
      </c>
      <c r="EU22" s="77">
        <f t="shared" ca="1" si="48"/>
        <v>0</v>
      </c>
      <c r="EV22" s="77">
        <f t="shared" ca="1" si="49"/>
        <v>0</v>
      </c>
      <c r="EW22" s="77">
        <f t="shared" ca="1" si="50"/>
        <v>0</v>
      </c>
      <c r="EX22" s="77">
        <f t="shared" ca="1" si="51"/>
        <v>0</v>
      </c>
      <c r="EY22" s="77">
        <f t="shared" ca="1" si="52"/>
        <v>0</v>
      </c>
      <c r="EZ22" s="77">
        <f t="shared" ca="1" si="53"/>
        <v>0</v>
      </c>
      <c r="FA22" s="77">
        <f t="shared" ca="1" si="54"/>
        <v>0</v>
      </c>
      <c r="FB22" s="77">
        <f t="shared" ca="1" si="55"/>
        <v>0</v>
      </c>
      <c r="FC22" s="77">
        <f t="shared" ca="1" si="56"/>
        <v>0</v>
      </c>
      <c r="FD22" s="77">
        <f t="shared" ca="1" si="57"/>
        <v>0</v>
      </c>
      <c r="FE22" s="77">
        <f t="shared" ca="1" si="58"/>
        <v>0</v>
      </c>
      <c r="FF22" s="77">
        <f t="shared" ca="1" si="59"/>
        <v>0</v>
      </c>
      <c r="FG22" s="77">
        <f t="shared" ca="1" si="60"/>
        <v>0</v>
      </c>
      <c r="FH22" s="77">
        <f t="shared" ca="1" si="61"/>
        <v>0</v>
      </c>
      <c r="FI22" s="77">
        <f t="shared" ca="1" si="62"/>
        <v>0</v>
      </c>
      <c r="FJ22" s="77">
        <f t="shared" ca="1" si="63"/>
        <v>0</v>
      </c>
      <c r="FK22" s="77">
        <f t="shared" ca="1" si="64"/>
        <v>0</v>
      </c>
      <c r="FL22" s="74" t="str">
        <f t="shared" si="65"/>
        <v>$FM$22:$FX$22</v>
      </c>
      <c r="FM22" s="78">
        <f t="shared" si="66"/>
        <v>0</v>
      </c>
      <c r="FN22" s="74">
        <f t="shared" si="67"/>
        <v>0</v>
      </c>
      <c r="FO22" s="74">
        <f t="shared" si="68"/>
        <v>0</v>
      </c>
      <c r="FP22" s="74">
        <f t="shared" si="69"/>
        <v>0</v>
      </c>
      <c r="FQ22" s="74">
        <f t="shared" si="70"/>
        <v>0</v>
      </c>
      <c r="FR22" s="74">
        <f t="shared" si="71"/>
        <v>0</v>
      </c>
      <c r="FS22" s="74">
        <f t="shared" si="72"/>
        <v>0</v>
      </c>
      <c r="FT22" s="74">
        <f t="shared" si="73"/>
        <v>0</v>
      </c>
      <c r="FU22" s="74">
        <f t="shared" si="74"/>
        <v>0</v>
      </c>
      <c r="FV22" s="74">
        <f t="shared" si="75"/>
        <v>0</v>
      </c>
      <c r="FW22" s="74">
        <f t="shared" si="76"/>
        <v>0</v>
      </c>
      <c r="FX22" s="74">
        <f t="shared" si="77"/>
        <v>0</v>
      </c>
      <c r="FY22" s="74">
        <f t="shared" si="78"/>
        <v>0</v>
      </c>
      <c r="FZ22" s="74">
        <f t="shared" si="79"/>
        <v>0</v>
      </c>
      <c r="GA22" s="74">
        <f t="shared" si="80"/>
        <v>0</v>
      </c>
      <c r="GB22" s="74">
        <f t="shared" si="81"/>
        <v>0</v>
      </c>
      <c r="GC22" s="74">
        <f t="shared" si="82"/>
        <v>0</v>
      </c>
      <c r="GD22" s="74">
        <f t="shared" si="83"/>
        <v>0</v>
      </c>
      <c r="GE22" s="74">
        <f t="shared" si="84"/>
        <v>0</v>
      </c>
      <c r="GF22" s="74">
        <f t="shared" si="85"/>
        <v>0</v>
      </c>
      <c r="GG22" s="74" t="str">
        <f t="shared" si="86"/>
        <v>GS22</v>
      </c>
      <c r="GH22" s="77">
        <f ca="1">GetDiscardScore($ER22:ER22,GH$1)</f>
        <v>0</v>
      </c>
      <c r="GI22" s="77">
        <f ca="1">GetDiscardScore($ER22:ES22,GI$1)</f>
        <v>0</v>
      </c>
      <c r="GJ22" s="77">
        <f ca="1">GetDiscardScore($ER22:ET22,GJ$1)</f>
        <v>0</v>
      </c>
      <c r="GK22" s="77">
        <f ca="1">GetDiscardScore($ER22:EU22,GK$1)</f>
        <v>0</v>
      </c>
      <c r="GL22" s="77">
        <f ca="1">GetDiscardScore($ER22:EV22,GL$1)</f>
        <v>0</v>
      </c>
      <c r="GM22" s="77">
        <f ca="1">GetDiscardScore($ER22:EW22,GM$1)</f>
        <v>0</v>
      </c>
      <c r="GN22" s="77">
        <f ca="1">GetDiscardScore($ER22:EX22,GN$1)</f>
        <v>0</v>
      </c>
      <c r="GO22" s="77">
        <f ca="1">GetDiscardScore($ER22:EY22,GO$1)</f>
        <v>0</v>
      </c>
      <c r="GP22" s="77">
        <f ca="1">GetDiscardScore($ER22:EZ22,GP$1)</f>
        <v>0</v>
      </c>
      <c r="GQ22" s="77">
        <f ca="1">GetDiscardScore($ER22:FA22,GQ$1)</f>
        <v>0</v>
      </c>
      <c r="GR22" s="77">
        <f ca="1">GetDiscardScore($ER22:FB22,GR$1)</f>
        <v>0</v>
      </c>
      <c r="GS22" s="77">
        <f ca="1">GetDiscardScore($ER22:FC22,GS$1)</f>
        <v>0</v>
      </c>
      <c r="GT22" s="77">
        <f ca="1">GetDiscardScore($ER22:FD22,GT$1)</f>
        <v>0</v>
      </c>
      <c r="GU22" s="77">
        <f ca="1">GetDiscardScore($ER22:FE22,GU$1)</f>
        <v>0</v>
      </c>
      <c r="GV22" s="77">
        <f ca="1">GetDiscardScore($ER22:FF22,GV$1)</f>
        <v>0</v>
      </c>
      <c r="GW22" s="77">
        <f ca="1">GetDiscardScore($ER22:FG22,GW$1)</f>
        <v>0</v>
      </c>
      <c r="GX22" s="77">
        <f ca="1">GetDiscardScore($ER22:FH22,GX$1)</f>
        <v>0</v>
      </c>
      <c r="GY22" s="77">
        <f ca="1">GetDiscardScore($ER22:FI22,GY$1)</f>
        <v>0</v>
      </c>
      <c r="GZ22" s="77">
        <f ca="1">GetDiscardScore($ER22:FJ22,GZ$1)</f>
        <v>0</v>
      </c>
      <c r="HA22" s="77">
        <f ca="1">GetDiscardScore($ER22:FK22,HA$1)</f>
        <v>0</v>
      </c>
      <c r="HB22" s="79" t="str">
        <f t="shared" ca="1" si="87"/>
        <v/>
      </c>
      <c r="HC22" s="78" t="str">
        <f ca="1">IF(HB22&lt;&gt;"",RANK(HB22,HB$5:INDIRECT(HC$1,TRUE),0),"")</f>
        <v/>
      </c>
      <c r="HD22" s="76" t="str">
        <f t="shared" ca="1" si="88"/>
        <v/>
      </c>
    </row>
    <row r="23" spans="1:212" s="51" customFormat="1" ht="11.25">
      <c r="A23" s="41">
        <v>19</v>
      </c>
      <c r="B23" s="41" t="str">
        <f ca="1">IF('Raw Data'!B21&lt;&gt;"",'Raw Data'!B21,"")</f>
        <v/>
      </c>
      <c r="C23" s="51" t="str">
        <f ca="1">IF('Raw Data'!C21&lt;&gt;"",'Raw Data'!C21,"")</f>
        <v/>
      </c>
      <c r="D23" s="42" t="str">
        <f t="shared" ca="1" si="22"/>
        <v/>
      </c>
      <c r="E23" s="69" t="str">
        <f t="shared" ca="1" si="23"/>
        <v/>
      </c>
      <c r="F23" s="99" t="str">
        <f t="shared" ca="1" si="0"/>
        <v/>
      </c>
      <c r="G23" s="111" t="str">
        <f ca="1">IF(AND('Raw Data'!D21&lt;&gt;"",'Raw Data'!D21&lt;&gt;0),ROUNDDOWN('Raw Data'!D21,Title!$M$1),"")</f>
        <v/>
      </c>
      <c r="H23" s="109" t="str">
        <f ca="1">IF(AND('Raw Data'!E21&lt;&gt;"",'Raw Data'!E21&lt;&gt;0),'Raw Data'!E21,"")</f>
        <v/>
      </c>
      <c r="I23" s="97" t="str">
        <f ca="1">IF(AND(G23&lt;&gt;"",G23&gt;0),IF(Title!$K$1=0,ROUNDDOWN((1000*G$1)/G23,2),ROUND((1000*G$1)/G23,2)),IF(G23="","",0))</f>
        <v/>
      </c>
      <c r="J23" s="51" t="str">
        <f ca="1">IF(K23&lt;&gt;0,RANK(K23,K$5:INDIRECT(J$1,TRUE)),"")</f>
        <v/>
      </c>
      <c r="K23" s="71">
        <f t="shared" ca="1" si="89"/>
        <v>0</v>
      </c>
      <c r="L23" s="71" t="str">
        <f t="shared" ca="1" si="2"/>
        <v/>
      </c>
      <c r="M23" s="104" t="str">
        <f ca="1">IF(L23&lt;&gt;"",RANK(L23,L$5:INDIRECT(M$1,TRUE)),"")</f>
        <v/>
      </c>
      <c r="N23" s="111" t="str">
        <f ca="1">IF(AND('Raw Data'!F21&lt;&gt;"",'Raw Data'!F21&lt;&gt;0),ROUNDDOWN('Raw Data'!F21,Title!$M$1),"")</f>
        <v/>
      </c>
      <c r="O23" s="109" t="str">
        <f ca="1">IF(AND('Raw Data'!G21&lt;&gt;"",'Raw Data'!G21&lt;&gt;0),'Raw Data'!G21,"")</f>
        <v/>
      </c>
      <c r="P23" s="97" t="str">
        <f ca="1">IF(AND(N23&gt;0,N23&lt;&gt;""),IF(Title!$K$1=0,ROUNDDOWN((1000*N$1)/N23,2),ROUND((1000*N$1)/N23,2)),IF(N23="","",0))</f>
        <v/>
      </c>
      <c r="Q23" s="51" t="str">
        <f ca="1">IF(OR(N23&lt;&gt;"",O23&lt;&gt;""),RANK(R23,R$5:INDIRECT(Q$1,TRUE)),"")</f>
        <v/>
      </c>
      <c r="R23" s="71" t="str">
        <f t="shared" ca="1" si="24"/>
        <v/>
      </c>
      <c r="S23" s="71" t="str">
        <f t="shared" ca="1" si="3"/>
        <v/>
      </c>
      <c r="T23" s="104" t="str">
        <f ca="1">IF(S23&lt;&gt;"",RANK(S23,S$5:INDIRECT(T$1,TRUE)),"")</f>
        <v/>
      </c>
      <c r="U23" s="111" t="str">
        <f ca="1">IF(AND('Raw Data'!H21&lt;&gt;"",'Raw Data'!H21&lt;&gt;0),ROUNDDOWN('Raw Data'!H21,Title!$M$1),"")</f>
        <v/>
      </c>
      <c r="V23" s="109" t="str">
        <f ca="1">IF(AND('Raw Data'!I21&lt;&gt;"",'Raw Data'!I21&lt;&gt;0),'Raw Data'!I21,"")</f>
        <v/>
      </c>
      <c r="W23" s="97" t="str">
        <f ca="1">IF(AND(U23&gt;0,U23&lt;&gt;""),IF(Title!$K$1=0,ROUNDDOWN((1000*U$1)/U23,2),ROUND((1000*U$1)/U23,2)),IF(U23="","",0))</f>
        <v/>
      </c>
      <c r="X23" s="51" t="str">
        <f ca="1">IF(OR(U23&lt;&gt;"",V23&lt;&gt;""),RANK(Y23,Y$5:INDIRECT(X$1,TRUE)),"")</f>
        <v/>
      </c>
      <c r="Y23" s="71" t="str">
        <f t="shared" ca="1" si="25"/>
        <v/>
      </c>
      <c r="Z23" s="71" t="str">
        <f t="shared" ca="1" si="4"/>
        <v/>
      </c>
      <c r="AA23" s="104" t="str">
        <f ca="1">IF(Z23&lt;&gt;"",RANK(Z23,Z$5:INDIRECT(AA$1,TRUE)),"")</f>
        <v/>
      </c>
      <c r="AB23" s="111" t="str">
        <f ca="1">IF(AND('Raw Data'!J21&lt;&gt;"",'Raw Data'!J21&lt;&gt;0),ROUNDDOWN('Raw Data'!J21,Title!$M$1),"")</f>
        <v/>
      </c>
      <c r="AC23" s="109" t="str">
        <f ca="1">IF(AND('Raw Data'!K21&lt;&gt;"",'Raw Data'!K21&lt;&gt;0),'Raw Data'!K21,"")</f>
        <v/>
      </c>
      <c r="AD23" s="97" t="str">
        <f ca="1">IF(AND(AB23&gt;0,AB23&lt;&gt;""),IF(Title!$K$1=0,ROUNDDOWN((1000*AB$1)/AB23,2),ROUND((1000*AB$1)/AB23,2)),IF(AB23="","",0))</f>
        <v/>
      </c>
      <c r="AE23" s="51" t="str">
        <f ca="1">IF(OR(AB23&lt;&gt;"",AC23&lt;&gt;""),RANK(AF23,AF$5:INDIRECT(AE$1,TRUE)),"")</f>
        <v/>
      </c>
      <c r="AF23" s="71" t="str">
        <f t="shared" ca="1" si="26"/>
        <v/>
      </c>
      <c r="AG23" s="71" t="str">
        <f t="shared" ca="1" si="5"/>
        <v/>
      </c>
      <c r="AH23" s="104" t="str">
        <f ca="1">IF(AG23&lt;&gt;"",RANK(AG23,AG$5:INDIRECT(AH$1,TRUE)),"")</f>
        <v/>
      </c>
      <c r="AI23" s="111" t="str">
        <f ca="1">IF(AND('Raw Data'!L21&lt;&gt;"",'Raw Data'!L21&lt;&gt;0),ROUNDDOWN('Raw Data'!L21,Title!$M$1),"")</f>
        <v/>
      </c>
      <c r="AJ23" s="109" t="str">
        <f ca="1">IF(AND('Raw Data'!M21&lt;&gt;"",'Raw Data'!M21&lt;&gt;0),'Raw Data'!M21,"")</f>
        <v/>
      </c>
      <c r="AK23" s="97" t="str">
        <f ca="1">IF(AND(AI23&gt;0,AI23&lt;&gt;""),IF(Title!$K$1=0,ROUNDDOWN((1000*AI$1)/AI23,2),ROUND((1000*AI$1)/AI23,2)),IF(AI23="","",0))</f>
        <v/>
      </c>
      <c r="AL23" s="51" t="str">
        <f ca="1">IF(OR(AI23&lt;&gt;"",AJ23&lt;&gt;""),RANK(AM23,AM$5:INDIRECT(AL$1,TRUE)),"")</f>
        <v/>
      </c>
      <c r="AM23" s="71" t="str">
        <f t="shared" ca="1" si="27"/>
        <v/>
      </c>
      <c r="AN23" s="71" t="str">
        <f t="shared" ca="1" si="6"/>
        <v/>
      </c>
      <c r="AO23" s="104" t="str">
        <f ca="1">IF(AN23&lt;&gt;"",RANK(AN23,AN$5:INDIRECT(AO$1,TRUE)),"")</f>
        <v/>
      </c>
      <c r="AP23" s="111" t="str">
        <f ca="1">IF(AND('Raw Data'!N21&lt;&gt;"",'Raw Data'!N21&lt;&gt;0),ROUNDDOWN('Raw Data'!N21,Title!$M$1),"")</f>
        <v/>
      </c>
      <c r="AQ23" s="109" t="str">
        <f ca="1">IF(AND('Raw Data'!O21&lt;&gt;"",'Raw Data'!O21&lt;&gt;0),'Raw Data'!O21,"")</f>
        <v/>
      </c>
      <c r="AR23" s="97" t="str">
        <f ca="1">IF(AND(AP23&gt;0,AP23&lt;&gt;""),IF(Title!$K$1=0,ROUNDDOWN((1000*AP$1)/AP23,2),ROUND((1000*AP$1)/AP23,2)),IF(AP23="","",0))</f>
        <v/>
      </c>
      <c r="AS23" s="51" t="str">
        <f ca="1">IF(OR(AP23&lt;&gt;"",AQ23&lt;&gt;""),RANK(AT23,AT$5:INDIRECT(AS$1,TRUE)),"")</f>
        <v/>
      </c>
      <c r="AT23" s="71" t="str">
        <f t="shared" ca="1" si="28"/>
        <v/>
      </c>
      <c r="AU23" s="71" t="str">
        <f t="shared" ca="1" si="7"/>
        <v/>
      </c>
      <c r="AV23" s="104" t="str">
        <f ca="1">IF(AU23&lt;&gt;"",RANK(AU23,AU$5:INDIRECT(AV$1,TRUE)),"")</f>
        <v/>
      </c>
      <c r="AW23" s="111" t="str">
        <f ca="1">IF(AND('Raw Data'!P21&lt;&gt;"",'Raw Data'!P21&lt;&gt;0),ROUNDDOWN('Raw Data'!P21,Title!$M$1),"")</f>
        <v/>
      </c>
      <c r="AX23" s="109" t="str">
        <f ca="1">IF(AND('Raw Data'!Q21&lt;&gt;"",'Raw Data'!Q21&lt;&gt;0),'Raw Data'!Q21,"")</f>
        <v/>
      </c>
      <c r="AY23" s="97" t="str">
        <f ca="1">IF(AND(AW23&gt;0,AW23&lt;&gt;""),IF(Title!$K$1=0,ROUNDDOWN((1000*AW$1)/AW23,2),ROUND((1000*AW$1)/AW23,2)),IF(AW23="","",0))</f>
        <v/>
      </c>
      <c r="AZ23" s="51" t="str">
        <f ca="1">IF(OR(AW23&lt;&gt;"",AX23&lt;&gt;""),RANK(BA23,BA$5:INDIRECT(AZ$1,TRUE)),"")</f>
        <v/>
      </c>
      <c r="BA23" s="71" t="str">
        <f t="shared" ca="1" si="29"/>
        <v/>
      </c>
      <c r="BB23" s="71" t="str">
        <f t="shared" ca="1" si="8"/>
        <v/>
      </c>
      <c r="BC23" s="104" t="str">
        <f ca="1">IF(BB23&lt;&gt;"",RANK(BB23,BB$5:INDIRECT(BC$1,TRUE)),"")</f>
        <v/>
      </c>
      <c r="BD23" s="111" t="str">
        <f ca="1">IF(AND('Raw Data'!R21&lt;&gt;"",'Raw Data'!R21&lt;&gt;0),ROUNDDOWN('Raw Data'!R21,Title!$M$1),"")</f>
        <v/>
      </c>
      <c r="BE23" s="109" t="str">
        <f ca="1">IF(AND('Raw Data'!S21&lt;&gt;"",'Raw Data'!S21&lt;&gt;0),'Raw Data'!S21,"")</f>
        <v/>
      </c>
      <c r="BF23" s="97" t="str">
        <f ca="1">IF(AND(BD23&gt;0,BD23&lt;&gt;""),IF(Title!$K$1=0,ROUNDDOWN((1000*BD$1)/BD23,2),ROUND((1000*BD$1)/BD23,2)),IF(BD23="","",0))</f>
        <v/>
      </c>
      <c r="BG23" s="51" t="str">
        <f ca="1">IF(OR(BD23&lt;&gt;"",BE23&lt;&gt;""),RANK(BH23,BH$5:INDIRECT(BG$1,TRUE)),"")</f>
        <v/>
      </c>
      <c r="BH23" s="71" t="str">
        <f t="shared" ca="1" si="30"/>
        <v/>
      </c>
      <c r="BI23" s="71" t="str">
        <f t="shared" ca="1" si="9"/>
        <v/>
      </c>
      <c r="BJ23" s="104" t="str">
        <f ca="1">IF(BI23&lt;&gt;"",RANK(BI23,BI$5:INDIRECT(BJ$1,TRUE)),"")</f>
        <v/>
      </c>
      <c r="BK23" s="111" t="str">
        <f ca="1">IF(AND('Raw Data'!T21&lt;&gt;"",'Raw Data'!T21&lt;&gt;0),ROUNDDOWN('Raw Data'!T21,Title!$M$1),"")</f>
        <v/>
      </c>
      <c r="BL23" s="109" t="str">
        <f ca="1">IF(AND('Raw Data'!U21&lt;&gt;"",'Raw Data'!U21&lt;&gt;0),'Raw Data'!U21,"")</f>
        <v/>
      </c>
      <c r="BM23" s="97" t="str">
        <f t="shared" ca="1" si="31"/>
        <v/>
      </c>
      <c r="BN23" s="51" t="str">
        <f ca="1">IF(OR(BK23&lt;&gt;"",BL23&lt;&gt;""),RANK(BO23,BO$5:INDIRECT(BN$1,TRUE)),"")</f>
        <v/>
      </c>
      <c r="BO23" s="71" t="str">
        <f t="shared" ca="1" si="32"/>
        <v/>
      </c>
      <c r="BP23" s="71" t="str">
        <f t="shared" ca="1" si="10"/>
        <v/>
      </c>
      <c r="BQ23" s="104" t="str">
        <f ca="1">IF(BP23&lt;&gt;"",RANK(BP23,BP$5:INDIRECT(BQ$1,TRUE)),"")</f>
        <v/>
      </c>
      <c r="BR23" s="111" t="str">
        <f ca="1">IF(AND('Raw Data'!V21&lt;&gt;"",'Raw Data'!V21&lt;&gt;0),ROUNDDOWN('Raw Data'!V21,Title!$M$1),"")</f>
        <v/>
      </c>
      <c r="BS23" s="109" t="str">
        <f ca="1">IF(AND('Raw Data'!W21&lt;&gt;"",'Raw Data'!W21&lt;&gt;0),'Raw Data'!W21,"")</f>
        <v/>
      </c>
      <c r="BT23" s="97" t="str">
        <f ca="1">IF(AND(BR23&gt;0,BR23&lt;&gt;""),IF(Title!$K$1=0,ROUNDDOWN((1000*BR$1)/BR23,2),ROUND((1000*BR$1)/BR23,2)),IF(BR23="","",0))</f>
        <v/>
      </c>
      <c r="BU23" s="51" t="str">
        <f ca="1">IF(OR(BR23&lt;&gt;"",BS23&lt;&gt;""),RANK(BV23,BV$5:INDIRECT(BU$1,TRUE)),"")</f>
        <v/>
      </c>
      <c r="BV23" s="71" t="str">
        <f t="shared" ca="1" si="33"/>
        <v/>
      </c>
      <c r="BW23" s="71" t="str">
        <f t="shared" ca="1" si="11"/>
        <v/>
      </c>
      <c r="BX23" s="104" t="str">
        <f ca="1">IF(BW23&lt;&gt;"",RANK(BW23,BW$5:INDIRECT(BX$1,TRUE)),"")</f>
        <v/>
      </c>
      <c r="BY23" s="111" t="str">
        <f ca="1">IF(AND('Raw Data'!X21&lt;&gt;"",'Raw Data'!X21&lt;&gt;0),ROUNDDOWN('Raw Data'!X21,Title!$M$1),"")</f>
        <v/>
      </c>
      <c r="BZ23" s="109" t="str">
        <f ca="1">IF(AND('Raw Data'!Y21&lt;&gt;"",'Raw Data'!Y21&lt;&gt;0),'Raw Data'!Y21,"")</f>
        <v/>
      </c>
      <c r="CA23" s="97" t="str">
        <f ca="1">IF(AND(BY23&gt;0,BY23&lt;&gt;""),IF(Title!$K$1=0,ROUNDDOWN((1000*BY$1)/BY23,2),ROUND((1000*BY$1)/BY23,2)),IF(BY23="","",0))</f>
        <v/>
      </c>
      <c r="CB23" s="51" t="str">
        <f ca="1">IF(OR(BY23&lt;&gt;"",BZ23&lt;&gt;""),RANK(CC23,CC$5:INDIRECT(CB$1,TRUE)),"")</f>
        <v/>
      </c>
      <c r="CC23" s="71" t="str">
        <f t="shared" ca="1" si="34"/>
        <v/>
      </c>
      <c r="CD23" s="71" t="str">
        <f t="shared" ca="1" si="12"/>
        <v/>
      </c>
      <c r="CE23" s="104" t="str">
        <f ca="1">IF(CD23&lt;&gt;"",RANK(CD23,CD$5:INDIRECT(CE$1,TRUE)),"")</f>
        <v/>
      </c>
      <c r="CF23" s="111" t="str">
        <f ca="1">IF(AND('Raw Data'!Z21&lt;&gt;"",'Raw Data'!Z21&lt;&gt;0),ROUNDDOWN('Raw Data'!Z21,Title!$M$1),"")</f>
        <v/>
      </c>
      <c r="CG23" s="109" t="str">
        <f ca="1">IF(AND('Raw Data'!AA21&lt;&gt;"",'Raw Data'!AA21&lt;&gt;0),'Raw Data'!AA21,"")</f>
        <v/>
      </c>
      <c r="CH23" s="97" t="str">
        <f ca="1">IF(AND(CF23&gt;0,CF23&lt;&gt;""),IF(Title!$K$1=0,ROUNDDOWN((1000*CF$1)/CF23,2),ROUND((1000*CF$1)/CF23,2)),IF(CF23="","",0))</f>
        <v/>
      </c>
      <c r="CI23" s="51" t="str">
        <f ca="1">IF(OR(CF23&lt;&gt;"",CG23&lt;&gt;""),RANK(CJ23,CJ$5:INDIRECT(CI$1,TRUE)),"")</f>
        <v/>
      </c>
      <c r="CJ23" s="71" t="str">
        <f t="shared" ca="1" si="35"/>
        <v/>
      </c>
      <c r="CK23" s="71" t="str">
        <f t="shared" ca="1" si="13"/>
        <v/>
      </c>
      <c r="CL23" s="104" t="str">
        <f ca="1">IF(CK23&lt;&gt;"",RANK(CK23,CK$5:INDIRECT(CL$1,TRUE)),"")</f>
        <v/>
      </c>
      <c r="CM23" s="111" t="str">
        <f ca="1">IF(AND('Raw Data'!AB21&lt;&gt;"",'Raw Data'!AB21&lt;&gt;0),ROUNDDOWN('Raw Data'!AB21,Title!$M$1),"")</f>
        <v/>
      </c>
      <c r="CN23" s="109" t="str">
        <f ca="1">IF(AND('Raw Data'!AC21&lt;&gt;"",'Raw Data'!AC21&lt;&gt;0),'Raw Data'!AC21,"")</f>
        <v/>
      </c>
      <c r="CO23" s="97" t="str">
        <f ca="1">IF(AND(CM23&gt;0,CM23&lt;&gt;""),IF(Title!$K$1=0,ROUNDDOWN((1000*CM$1)/CM23,2),ROUND((1000*CM$1)/CM23,2)),IF(CM23="","",0))</f>
        <v/>
      </c>
      <c r="CP23" s="51" t="str">
        <f ca="1">IF(OR(CM23&lt;&gt;"",CN23&lt;&gt;""),RANK(CQ23,CQ$5:INDIRECT(CP$1,TRUE)),"")</f>
        <v/>
      </c>
      <c r="CQ23" s="71" t="str">
        <f t="shared" ca="1" si="36"/>
        <v/>
      </c>
      <c r="CR23" s="71" t="str">
        <f t="shared" ca="1" si="14"/>
        <v/>
      </c>
      <c r="CS23" s="104" t="str">
        <f ca="1">IF(CR23&lt;&gt;"",RANK(CR23,CR$5:INDIRECT(CS$1,TRUE)),"")</f>
        <v/>
      </c>
      <c r="CT23" s="111" t="str">
        <f ca="1">IF(AND('Raw Data'!AD21&lt;&gt;"",'Raw Data'!AD21&lt;&gt;0),ROUNDDOWN('Raw Data'!AD21,Title!$M$1),"")</f>
        <v/>
      </c>
      <c r="CU23" s="109" t="str">
        <f ca="1">IF(AND('Raw Data'!AE21&lt;&gt;"",'Raw Data'!AE21&lt;&gt;0),'Raw Data'!AE21,"")</f>
        <v/>
      </c>
      <c r="CV23" s="97" t="str">
        <f ca="1">IF(AND(CT23&gt;0,CT23&lt;&gt;""),IF(Title!$K$1=0,ROUNDDOWN((1000*CT$1)/CT23,2),ROUND((1000*CT$1)/CT23,2)),IF(CT23="","",0))</f>
        <v/>
      </c>
      <c r="CW23" s="51" t="str">
        <f ca="1">IF(OR(CT23&lt;&gt;"",CU23&lt;&gt;""),RANK(CX23,CX$5:INDIRECT(CW$1,TRUE)),"")</f>
        <v/>
      </c>
      <c r="CX23" s="71" t="str">
        <f t="shared" ca="1" si="37"/>
        <v/>
      </c>
      <c r="CY23" s="71" t="str">
        <f t="shared" ca="1" si="15"/>
        <v/>
      </c>
      <c r="CZ23" s="104" t="str">
        <f ca="1">IF(CY23&lt;&gt;"",RANK(CY23,CY$5:INDIRECT(CZ$1,TRUE)),"")</f>
        <v/>
      </c>
      <c r="DA23" s="111" t="str">
        <f ca="1">IF(AND('Raw Data'!AF21&lt;&gt;"",'Raw Data'!AF21&lt;&gt;0),ROUNDDOWN('Raw Data'!AF21,Title!$M$1),"")</f>
        <v/>
      </c>
      <c r="DB23" s="109" t="str">
        <f ca="1">IF(AND('Raw Data'!AG21&lt;&gt;"",'Raw Data'!AG21&lt;&gt;0),'Raw Data'!AG21,"")</f>
        <v/>
      </c>
      <c r="DC23" s="97" t="str">
        <f ca="1">IF(AND(DA23&gt;0,DA23&lt;&gt;""),IF(Title!$K$1=0,ROUNDDOWN((1000*DA$1)/DA23,2),ROUND((1000*DA$1)/DA23,2)),IF(DA23="","",0))</f>
        <v/>
      </c>
      <c r="DD23" s="51" t="str">
        <f ca="1">IF(OR(DA23&lt;&gt;"",DB23&lt;&gt;""),RANK(DE23,DE$5:INDIRECT(DD$1,TRUE)),"")</f>
        <v/>
      </c>
      <c r="DE23" s="71" t="str">
        <f t="shared" ca="1" si="38"/>
        <v/>
      </c>
      <c r="DF23" s="71" t="str">
        <f t="shared" ca="1" si="16"/>
        <v/>
      </c>
      <c r="DG23" s="104" t="str">
        <f ca="1">IF(DF23&lt;&gt;"",RANK(DF23,DF$5:INDIRECT(DG$1,TRUE)),"")</f>
        <v/>
      </c>
      <c r="DH23" s="111" t="str">
        <f ca="1">IF(AND('Raw Data'!AH21&lt;&gt;"",'Raw Data'!AH21&lt;&gt;0),ROUNDDOWN('Raw Data'!AH21,Title!$M$1),"")</f>
        <v/>
      </c>
      <c r="DI23" s="109" t="str">
        <f ca="1">IF(AND('Raw Data'!AI21&lt;&gt;"",'Raw Data'!AI21&lt;&gt;0),'Raw Data'!AI21,"")</f>
        <v/>
      </c>
      <c r="DJ23" s="97" t="str">
        <f ca="1">IF(AND(DH23&gt;0,DH23&lt;&gt;""),IF(Title!$K$1=0,ROUNDDOWN((1000*DH$1)/DH23,2),ROUND((1000*DH$1)/DH23,2)),IF(DH23="","",0))</f>
        <v/>
      </c>
      <c r="DK23" s="51" t="str">
        <f ca="1">IF(OR(DH23&lt;&gt;"",DI23&lt;&gt;""),RANK(DL23,DL$5:INDIRECT(DK$1,TRUE)),"")</f>
        <v/>
      </c>
      <c r="DL23" s="71" t="str">
        <f t="shared" ca="1" si="39"/>
        <v/>
      </c>
      <c r="DM23" s="71" t="str">
        <f t="shared" ca="1" si="17"/>
        <v/>
      </c>
      <c r="DN23" s="104" t="str">
        <f ca="1">IF(DM23&lt;&gt;"",RANK(DM23,DM$5:INDIRECT(DN$1,TRUE)),"")</f>
        <v/>
      </c>
      <c r="DO23" s="111" t="str">
        <f ca="1">IF(AND('Raw Data'!AJ21&lt;&gt;"",'Raw Data'!AJ21&lt;&gt;0),ROUNDDOWN('Raw Data'!AJ21,Title!$M$1),"")</f>
        <v/>
      </c>
      <c r="DP23" s="109" t="str">
        <f ca="1">IF(AND('Raw Data'!AK21&lt;&gt;"",'Raw Data'!AK21&lt;&gt;0),'Raw Data'!AK21,"")</f>
        <v/>
      </c>
      <c r="DQ23" s="97" t="str">
        <f ca="1">IF(AND(DO23&gt;0,DO23&lt;&gt;""),IF(Title!$K$1=0,ROUNDDOWN((1000*DO$1)/DO23,2),ROUND((1000*DO$1)/DO23,2)),IF(DO23="","",0))</f>
        <v/>
      </c>
      <c r="DR23" s="51" t="str">
        <f ca="1">IF(OR(DO23&lt;&gt;"",DP23&lt;&gt;""),RANK(DS23,DS$5:INDIRECT(DR$1,TRUE)),"")</f>
        <v/>
      </c>
      <c r="DS23" s="71" t="str">
        <f t="shared" ca="1" si="40"/>
        <v/>
      </c>
      <c r="DT23" s="71" t="str">
        <f t="shared" ca="1" si="18"/>
        <v/>
      </c>
      <c r="DU23" s="104" t="str">
        <f ca="1">IF(DT23&lt;&gt;"",RANK(DT23,DT$5:INDIRECT(DU$1,TRUE)),"")</f>
        <v/>
      </c>
      <c r="DV23" s="111" t="str">
        <f ca="1">IF(AND('Raw Data'!AL21&lt;&gt;"",'Raw Data'!AL21&lt;&gt;0),ROUNDDOWN('Raw Data'!AL21,Title!$M$1),"")</f>
        <v/>
      </c>
      <c r="DW23" s="109" t="str">
        <f ca="1">IF(AND('Raw Data'!AM21&lt;&gt;"",'Raw Data'!AM21&lt;&gt;0),'Raw Data'!AM21,"")</f>
        <v/>
      </c>
      <c r="DX23" s="97" t="str">
        <f ca="1">IF(AND(DV23&gt;0,DV23&lt;&gt;""),IF(Title!$K$1=0,ROUNDDOWN((1000*DV$1)/DV23,2),ROUND((1000*DV$1)/DV23,2)),IF(DV23="","",0))</f>
        <v/>
      </c>
      <c r="DY23" s="51" t="str">
        <f ca="1">IF(OR(DV23&lt;&gt;"",DW23&lt;&gt;""),RANK(DZ23,DZ$5:INDIRECT(DY$1,TRUE)),"")</f>
        <v/>
      </c>
      <c r="DZ23" s="71" t="str">
        <f t="shared" ca="1" si="41"/>
        <v/>
      </c>
      <c r="EA23" s="71" t="str">
        <f t="shared" ca="1" si="19"/>
        <v/>
      </c>
      <c r="EB23" s="104" t="str">
        <f ca="1">IF(EA23&lt;&gt;"",RANK(EA23,EA$5:INDIRECT(EB$1,TRUE)),"")</f>
        <v/>
      </c>
      <c r="EC23" s="111" t="str">
        <f ca="1">IF(AND('Raw Data'!AN21&lt;&gt;"",'Raw Data'!AN21&lt;&gt;0),ROUNDDOWN('Raw Data'!AN21,Title!$M$1),"")</f>
        <v/>
      </c>
      <c r="ED23" s="109" t="str">
        <f ca="1">IF(AND('Raw Data'!AO21&lt;&gt;"",'Raw Data'!AO21&lt;&gt;0),'Raw Data'!AO21,"")</f>
        <v/>
      </c>
      <c r="EE23" s="97" t="str">
        <f ca="1">IF(AND(EC23&gt;0,EC23&lt;&gt;""),IF(Title!$K$1=0,ROUNDDOWN((1000*EC$1)/EC23,2),ROUND((1000*EC$1)/EC23,2)),IF(EC23="","",0))</f>
        <v/>
      </c>
      <c r="EF23" s="51" t="str">
        <f ca="1">IF(OR(EC23&lt;&gt;"",ED23&lt;&gt;""),RANK(EG23,EG$5:INDIRECT(EF$1,TRUE)),"")</f>
        <v/>
      </c>
      <c r="EG23" s="71" t="str">
        <f t="shared" ca="1" si="42"/>
        <v/>
      </c>
      <c r="EH23" s="71" t="str">
        <f t="shared" ca="1" si="20"/>
        <v/>
      </c>
      <c r="EI23" s="104" t="str">
        <f ca="1">IF(EH23&lt;&gt;"",RANK(EH23,EH$5:INDIRECT(EI$1,TRUE)),"")</f>
        <v/>
      </c>
      <c r="EJ23" s="111" t="str">
        <f ca="1">IF(AND('Raw Data'!AP21&lt;&gt;"",'Raw Data'!AP21&lt;&gt;0),ROUNDDOWN('Raw Data'!AP21,Title!$M$1),"")</f>
        <v/>
      </c>
      <c r="EK23" s="106" t="str">
        <f ca="1">IF(AND('Raw Data'!AQ21&lt;&gt;"",'Raw Data'!AQ21&lt;&gt;0),'Raw Data'!AQ21,"")</f>
        <v/>
      </c>
      <c r="EL23" s="97" t="str">
        <f ca="1">IF(AND(EJ23&gt;0,EJ23&lt;&gt;""),IF(Title!$K$1=0,ROUNDDOWN((1000*EJ$1)/EJ23,2),ROUND((1000*EJ$1)/EJ23,2)),IF(EJ23="","",0))</f>
        <v/>
      </c>
      <c r="EM23" s="51" t="str">
        <f ca="1">IF(OR(EJ23&lt;&gt;"",EK23&lt;&gt;""),RANK(EN23,EN$5:INDIRECT(EM$1,TRUE)),"")</f>
        <v/>
      </c>
      <c r="EN23" s="71" t="str">
        <f t="shared" ca="1" si="43"/>
        <v/>
      </c>
      <c r="EO23" s="71" t="str">
        <f t="shared" ca="1" si="21"/>
        <v/>
      </c>
      <c r="EP23" s="104" t="str">
        <f ca="1">IF(EO23&lt;&gt;"",RANK(EO23,EO$5:INDIRECT(EP$1,TRUE)),"")</f>
        <v/>
      </c>
      <c r="EQ23" s="51" t="str">
        <f t="shared" ca="1" si="44"/>
        <v>$ER$23:$FC$23</v>
      </c>
      <c r="ER23" s="71">
        <f t="shared" si="45"/>
        <v>0</v>
      </c>
      <c r="ES23" s="71">
        <f t="shared" ca="1" si="46"/>
        <v>0</v>
      </c>
      <c r="ET23" s="71">
        <f t="shared" ca="1" si="47"/>
        <v>0</v>
      </c>
      <c r="EU23" s="71">
        <f t="shared" ca="1" si="48"/>
        <v>0</v>
      </c>
      <c r="EV23" s="71">
        <f t="shared" ca="1" si="49"/>
        <v>0</v>
      </c>
      <c r="EW23" s="71">
        <f t="shared" ca="1" si="50"/>
        <v>0</v>
      </c>
      <c r="EX23" s="71">
        <f t="shared" ca="1" si="51"/>
        <v>0</v>
      </c>
      <c r="EY23" s="71">
        <f t="shared" ca="1" si="52"/>
        <v>0</v>
      </c>
      <c r="EZ23" s="71">
        <f t="shared" ca="1" si="53"/>
        <v>0</v>
      </c>
      <c r="FA23" s="71">
        <f t="shared" ca="1" si="54"/>
        <v>0</v>
      </c>
      <c r="FB23" s="71">
        <f t="shared" ca="1" si="55"/>
        <v>0</v>
      </c>
      <c r="FC23" s="71">
        <f t="shared" ca="1" si="56"/>
        <v>0</v>
      </c>
      <c r="FD23" s="71">
        <f t="shared" ca="1" si="57"/>
        <v>0</v>
      </c>
      <c r="FE23" s="71">
        <f t="shared" ca="1" si="58"/>
        <v>0</v>
      </c>
      <c r="FF23" s="71">
        <f t="shared" ca="1" si="59"/>
        <v>0</v>
      </c>
      <c r="FG23" s="71">
        <f t="shared" ca="1" si="60"/>
        <v>0</v>
      </c>
      <c r="FH23" s="71">
        <f t="shared" ca="1" si="61"/>
        <v>0</v>
      </c>
      <c r="FI23" s="71">
        <f t="shared" ca="1" si="62"/>
        <v>0</v>
      </c>
      <c r="FJ23" s="71">
        <f t="shared" ca="1" si="63"/>
        <v>0</v>
      </c>
      <c r="FK23" s="71">
        <f t="shared" ca="1" si="64"/>
        <v>0</v>
      </c>
      <c r="FL23" s="51" t="str">
        <f t="shared" si="65"/>
        <v>$FM$23:$FX$23</v>
      </c>
      <c r="FM23" s="72">
        <f t="shared" si="66"/>
        <v>0</v>
      </c>
      <c r="FN23" s="51">
        <f t="shared" si="67"/>
        <v>0</v>
      </c>
      <c r="FO23" s="51">
        <f t="shared" si="68"/>
        <v>0</v>
      </c>
      <c r="FP23" s="51">
        <f t="shared" si="69"/>
        <v>0</v>
      </c>
      <c r="FQ23" s="51">
        <f t="shared" si="70"/>
        <v>0</v>
      </c>
      <c r="FR23" s="51">
        <f t="shared" si="71"/>
        <v>0</v>
      </c>
      <c r="FS23" s="51">
        <f t="shared" si="72"/>
        <v>0</v>
      </c>
      <c r="FT23" s="51">
        <f t="shared" si="73"/>
        <v>0</v>
      </c>
      <c r="FU23" s="51">
        <f t="shared" si="74"/>
        <v>0</v>
      </c>
      <c r="FV23" s="51">
        <f t="shared" si="75"/>
        <v>0</v>
      </c>
      <c r="FW23" s="51">
        <f t="shared" si="76"/>
        <v>0</v>
      </c>
      <c r="FX23" s="51">
        <f t="shared" si="77"/>
        <v>0</v>
      </c>
      <c r="FY23" s="51">
        <f t="shared" si="78"/>
        <v>0</v>
      </c>
      <c r="FZ23" s="51">
        <f t="shared" si="79"/>
        <v>0</v>
      </c>
      <c r="GA23" s="51">
        <f t="shared" si="80"/>
        <v>0</v>
      </c>
      <c r="GB23" s="51">
        <f t="shared" si="81"/>
        <v>0</v>
      </c>
      <c r="GC23" s="51">
        <f t="shared" si="82"/>
        <v>0</v>
      </c>
      <c r="GD23" s="51">
        <f t="shared" si="83"/>
        <v>0</v>
      </c>
      <c r="GE23" s="51">
        <f t="shared" si="84"/>
        <v>0</v>
      </c>
      <c r="GF23" s="51">
        <f t="shared" si="85"/>
        <v>0</v>
      </c>
      <c r="GG23" s="51" t="str">
        <f t="shared" si="86"/>
        <v>GS23</v>
      </c>
      <c r="GH23" s="71">
        <f ca="1">GetDiscardScore($ER23:ER23,GH$1)</f>
        <v>0</v>
      </c>
      <c r="GI23" s="71">
        <f ca="1">GetDiscardScore($ER23:ES23,GI$1)</f>
        <v>0</v>
      </c>
      <c r="GJ23" s="71">
        <f ca="1">GetDiscardScore($ER23:ET23,GJ$1)</f>
        <v>0</v>
      </c>
      <c r="GK23" s="71">
        <f ca="1">GetDiscardScore($ER23:EU23,GK$1)</f>
        <v>0</v>
      </c>
      <c r="GL23" s="71">
        <f ca="1">GetDiscardScore($ER23:EV23,GL$1)</f>
        <v>0</v>
      </c>
      <c r="GM23" s="71">
        <f ca="1">GetDiscardScore($ER23:EW23,GM$1)</f>
        <v>0</v>
      </c>
      <c r="GN23" s="71">
        <f ca="1">GetDiscardScore($ER23:EX23,GN$1)</f>
        <v>0</v>
      </c>
      <c r="GO23" s="71">
        <f ca="1">GetDiscardScore($ER23:EY23,GO$1)</f>
        <v>0</v>
      </c>
      <c r="GP23" s="71">
        <f ca="1">GetDiscardScore($ER23:EZ23,GP$1)</f>
        <v>0</v>
      </c>
      <c r="GQ23" s="71">
        <f ca="1">GetDiscardScore($ER23:FA23,GQ$1)</f>
        <v>0</v>
      </c>
      <c r="GR23" s="71">
        <f ca="1">GetDiscardScore($ER23:FB23,GR$1)</f>
        <v>0</v>
      </c>
      <c r="GS23" s="71">
        <f ca="1">GetDiscardScore($ER23:FC23,GS$1)</f>
        <v>0</v>
      </c>
      <c r="GT23" s="71">
        <f ca="1">GetDiscardScore($ER23:FD23,GT$1)</f>
        <v>0</v>
      </c>
      <c r="GU23" s="71">
        <f ca="1">GetDiscardScore($ER23:FE23,GU$1)</f>
        <v>0</v>
      </c>
      <c r="GV23" s="71">
        <f ca="1">GetDiscardScore($ER23:FF23,GV$1)</f>
        <v>0</v>
      </c>
      <c r="GW23" s="71">
        <f ca="1">GetDiscardScore($ER23:FG23,GW$1)</f>
        <v>0</v>
      </c>
      <c r="GX23" s="71">
        <f ca="1">GetDiscardScore($ER23:FH23,GX$1)</f>
        <v>0</v>
      </c>
      <c r="GY23" s="71">
        <f ca="1">GetDiscardScore($ER23:FI23,GY$1)</f>
        <v>0</v>
      </c>
      <c r="GZ23" s="71">
        <f ca="1">GetDiscardScore($ER23:FJ23,GZ$1)</f>
        <v>0</v>
      </c>
      <c r="HA23" s="71">
        <f ca="1">GetDiscardScore($ER23:FK23,HA$1)</f>
        <v>0</v>
      </c>
      <c r="HB23" s="73" t="str">
        <f t="shared" ca="1" si="87"/>
        <v/>
      </c>
      <c r="HC23" s="72" t="str">
        <f ca="1">IF(HB23&lt;&gt;"",RANK(HB23,HB$5:INDIRECT(HC$1,TRUE),0),"")</f>
        <v/>
      </c>
      <c r="HD23" s="70" t="str">
        <f t="shared" ca="1" si="88"/>
        <v/>
      </c>
    </row>
    <row r="24" spans="1:212" s="51" customFormat="1" ht="11.25">
      <c r="A24" s="41">
        <v>20</v>
      </c>
      <c r="B24" s="41" t="str">
        <f ca="1">IF('Raw Data'!B22&lt;&gt;"",'Raw Data'!B22,"")</f>
        <v/>
      </c>
      <c r="C24" s="51" t="str">
        <f ca="1">IF('Raw Data'!C22&lt;&gt;"",'Raw Data'!C22,"")</f>
        <v/>
      </c>
      <c r="D24" s="42" t="str">
        <f t="shared" ca="1" si="22"/>
        <v/>
      </c>
      <c r="E24" s="69" t="str">
        <f t="shared" ca="1" si="23"/>
        <v/>
      </c>
      <c r="F24" s="99" t="str">
        <f t="shared" ca="1" si="0"/>
        <v/>
      </c>
      <c r="G24" s="111" t="str">
        <f ca="1">IF(AND('Raw Data'!D22&lt;&gt;"",'Raw Data'!D22&lt;&gt;0),ROUNDDOWN('Raw Data'!D22,Title!$M$1),"")</f>
        <v/>
      </c>
      <c r="H24" s="109" t="str">
        <f ca="1">IF(AND('Raw Data'!E22&lt;&gt;"",'Raw Data'!E22&lt;&gt;0),'Raw Data'!E22,"")</f>
        <v/>
      </c>
      <c r="I24" s="97" t="str">
        <f ca="1">IF(AND(G24&lt;&gt;"",G24&gt;0),IF(Title!$K$1=0,ROUNDDOWN((1000*G$1)/G24,2),ROUND((1000*G$1)/G24,2)),IF(G24="","",0))</f>
        <v/>
      </c>
      <c r="J24" s="51" t="str">
        <f ca="1">IF(K24&lt;&gt;0,RANK(K24,K$5:INDIRECT(J$1,TRUE)),"")</f>
        <v/>
      </c>
      <c r="K24" s="71">
        <f t="shared" ca="1" si="89"/>
        <v>0</v>
      </c>
      <c r="L24" s="71" t="str">
        <f t="shared" ca="1" si="2"/>
        <v/>
      </c>
      <c r="M24" s="104" t="str">
        <f ca="1">IF(L24&lt;&gt;"",RANK(L24,L$5:INDIRECT(M$1,TRUE)),"")</f>
        <v/>
      </c>
      <c r="N24" s="111" t="str">
        <f ca="1">IF(AND('Raw Data'!F22&lt;&gt;"",'Raw Data'!F22&lt;&gt;0),ROUNDDOWN('Raw Data'!F22,Title!$M$1),"")</f>
        <v/>
      </c>
      <c r="O24" s="109" t="str">
        <f ca="1">IF(AND('Raw Data'!G22&lt;&gt;"",'Raw Data'!G22&lt;&gt;0),'Raw Data'!G22,"")</f>
        <v/>
      </c>
      <c r="P24" s="97" t="str">
        <f ca="1">IF(AND(N24&gt;0,N24&lt;&gt;""),IF(Title!$K$1=0,ROUNDDOWN((1000*N$1)/N24,2),ROUND((1000*N$1)/N24,2)),IF(N24="","",0))</f>
        <v/>
      </c>
      <c r="Q24" s="51" t="str">
        <f ca="1">IF(OR(N24&lt;&gt;"",O24&lt;&gt;""),RANK(R24,R$5:INDIRECT(Q$1,TRUE)),"")</f>
        <v/>
      </c>
      <c r="R24" s="71" t="str">
        <f t="shared" ca="1" si="24"/>
        <v/>
      </c>
      <c r="S24" s="71" t="str">
        <f t="shared" ca="1" si="3"/>
        <v/>
      </c>
      <c r="T24" s="104" t="str">
        <f ca="1">IF(S24&lt;&gt;"",RANK(S24,S$5:INDIRECT(T$1,TRUE)),"")</f>
        <v/>
      </c>
      <c r="U24" s="111" t="str">
        <f ca="1">IF(AND('Raw Data'!H22&lt;&gt;"",'Raw Data'!H22&lt;&gt;0),ROUNDDOWN('Raw Data'!H22,Title!$M$1),"")</f>
        <v/>
      </c>
      <c r="V24" s="109" t="str">
        <f ca="1">IF(AND('Raw Data'!I22&lt;&gt;"",'Raw Data'!I22&lt;&gt;0),'Raw Data'!I22,"")</f>
        <v/>
      </c>
      <c r="W24" s="97" t="str">
        <f ca="1">IF(AND(U24&gt;0,U24&lt;&gt;""),IF(Title!$K$1=0,ROUNDDOWN((1000*U$1)/U24,2),ROUND((1000*U$1)/U24,2)),IF(U24="","",0))</f>
        <v/>
      </c>
      <c r="X24" s="51" t="str">
        <f ca="1">IF(OR(U24&lt;&gt;"",V24&lt;&gt;""),RANK(Y24,Y$5:INDIRECT(X$1,TRUE)),"")</f>
        <v/>
      </c>
      <c r="Y24" s="71" t="str">
        <f t="shared" ca="1" si="25"/>
        <v/>
      </c>
      <c r="Z24" s="71" t="str">
        <f t="shared" ca="1" si="4"/>
        <v/>
      </c>
      <c r="AA24" s="104" t="str">
        <f ca="1">IF(Z24&lt;&gt;"",RANK(Z24,Z$5:INDIRECT(AA$1,TRUE)),"")</f>
        <v/>
      </c>
      <c r="AB24" s="111" t="str">
        <f ca="1">IF(AND('Raw Data'!J22&lt;&gt;"",'Raw Data'!J22&lt;&gt;0),ROUNDDOWN('Raw Data'!J22,Title!$M$1),"")</f>
        <v/>
      </c>
      <c r="AC24" s="109" t="str">
        <f ca="1">IF(AND('Raw Data'!K22&lt;&gt;"",'Raw Data'!K22&lt;&gt;0),'Raw Data'!K22,"")</f>
        <v/>
      </c>
      <c r="AD24" s="97" t="str">
        <f ca="1">IF(AND(AB24&gt;0,AB24&lt;&gt;""),IF(Title!$K$1=0,ROUNDDOWN((1000*AB$1)/AB24,2),ROUND((1000*AB$1)/AB24,2)),IF(AB24="","",0))</f>
        <v/>
      </c>
      <c r="AE24" s="51" t="str">
        <f ca="1">IF(OR(AB24&lt;&gt;"",AC24&lt;&gt;""),RANK(AF24,AF$5:INDIRECT(AE$1,TRUE)),"")</f>
        <v/>
      </c>
      <c r="AF24" s="71" t="str">
        <f t="shared" ca="1" si="26"/>
        <v/>
      </c>
      <c r="AG24" s="71" t="str">
        <f t="shared" ca="1" si="5"/>
        <v/>
      </c>
      <c r="AH24" s="104" t="str">
        <f ca="1">IF(AG24&lt;&gt;"",RANK(AG24,AG$5:INDIRECT(AH$1,TRUE)),"")</f>
        <v/>
      </c>
      <c r="AI24" s="111" t="str">
        <f ca="1">IF(AND('Raw Data'!L22&lt;&gt;"",'Raw Data'!L22&lt;&gt;0),ROUNDDOWN('Raw Data'!L22,Title!$M$1),"")</f>
        <v/>
      </c>
      <c r="AJ24" s="109" t="str">
        <f ca="1">IF(AND('Raw Data'!M22&lt;&gt;"",'Raw Data'!M22&lt;&gt;0),'Raw Data'!M22,"")</f>
        <v/>
      </c>
      <c r="AK24" s="97" t="str">
        <f ca="1">IF(AND(AI24&gt;0,AI24&lt;&gt;""),IF(Title!$K$1=0,ROUNDDOWN((1000*AI$1)/AI24,2),ROUND((1000*AI$1)/AI24,2)),IF(AI24="","",0))</f>
        <v/>
      </c>
      <c r="AL24" s="51" t="str">
        <f ca="1">IF(OR(AI24&lt;&gt;"",AJ24&lt;&gt;""),RANK(AM24,AM$5:INDIRECT(AL$1,TRUE)),"")</f>
        <v/>
      </c>
      <c r="AM24" s="71" t="str">
        <f t="shared" ca="1" si="27"/>
        <v/>
      </c>
      <c r="AN24" s="71" t="str">
        <f t="shared" ca="1" si="6"/>
        <v/>
      </c>
      <c r="AO24" s="104" t="str">
        <f ca="1">IF(AN24&lt;&gt;"",RANK(AN24,AN$5:INDIRECT(AO$1,TRUE)),"")</f>
        <v/>
      </c>
      <c r="AP24" s="111" t="str">
        <f ca="1">IF(AND('Raw Data'!N22&lt;&gt;"",'Raw Data'!N22&lt;&gt;0),ROUNDDOWN('Raw Data'!N22,Title!$M$1),"")</f>
        <v/>
      </c>
      <c r="AQ24" s="109" t="str">
        <f ca="1">IF(AND('Raw Data'!O22&lt;&gt;"",'Raw Data'!O22&lt;&gt;0),'Raw Data'!O22,"")</f>
        <v/>
      </c>
      <c r="AR24" s="97" t="str">
        <f ca="1">IF(AND(AP24&gt;0,AP24&lt;&gt;""),IF(Title!$K$1=0,ROUNDDOWN((1000*AP$1)/AP24,2),ROUND((1000*AP$1)/AP24,2)),IF(AP24="","",0))</f>
        <v/>
      </c>
      <c r="AS24" s="51" t="str">
        <f ca="1">IF(OR(AP24&lt;&gt;"",AQ24&lt;&gt;""),RANK(AT24,AT$5:INDIRECT(AS$1,TRUE)),"")</f>
        <v/>
      </c>
      <c r="AT24" s="71" t="str">
        <f t="shared" ca="1" si="28"/>
        <v/>
      </c>
      <c r="AU24" s="71" t="str">
        <f t="shared" ca="1" si="7"/>
        <v/>
      </c>
      <c r="AV24" s="104" t="str">
        <f ca="1">IF(AU24&lt;&gt;"",RANK(AU24,AU$5:INDIRECT(AV$1,TRUE)),"")</f>
        <v/>
      </c>
      <c r="AW24" s="111" t="str">
        <f ca="1">IF(AND('Raw Data'!P22&lt;&gt;"",'Raw Data'!P22&lt;&gt;0),ROUNDDOWN('Raw Data'!P22,Title!$M$1),"")</f>
        <v/>
      </c>
      <c r="AX24" s="109" t="str">
        <f ca="1">IF(AND('Raw Data'!Q22&lt;&gt;"",'Raw Data'!Q22&lt;&gt;0),'Raw Data'!Q22,"")</f>
        <v/>
      </c>
      <c r="AY24" s="97" t="str">
        <f ca="1">IF(AND(AW24&gt;0,AW24&lt;&gt;""),IF(Title!$K$1=0,ROUNDDOWN((1000*AW$1)/AW24,2),ROUND((1000*AW$1)/AW24,2)),IF(AW24="","",0))</f>
        <v/>
      </c>
      <c r="AZ24" s="51" t="str">
        <f ca="1">IF(OR(AW24&lt;&gt;"",AX24&lt;&gt;""),RANK(BA24,BA$5:INDIRECT(AZ$1,TRUE)),"")</f>
        <v/>
      </c>
      <c r="BA24" s="71" t="str">
        <f t="shared" ca="1" si="29"/>
        <v/>
      </c>
      <c r="BB24" s="71" t="str">
        <f t="shared" ca="1" si="8"/>
        <v/>
      </c>
      <c r="BC24" s="104" t="str">
        <f ca="1">IF(BB24&lt;&gt;"",RANK(BB24,BB$5:INDIRECT(BC$1,TRUE)),"")</f>
        <v/>
      </c>
      <c r="BD24" s="111" t="str">
        <f ca="1">IF(AND('Raw Data'!R22&lt;&gt;"",'Raw Data'!R22&lt;&gt;0),ROUNDDOWN('Raw Data'!R22,Title!$M$1),"")</f>
        <v/>
      </c>
      <c r="BE24" s="109" t="str">
        <f ca="1">IF(AND('Raw Data'!S22&lt;&gt;"",'Raw Data'!S22&lt;&gt;0),'Raw Data'!S22,"")</f>
        <v/>
      </c>
      <c r="BF24" s="97" t="str">
        <f ca="1">IF(AND(BD24&gt;0,BD24&lt;&gt;""),IF(Title!$K$1=0,ROUNDDOWN((1000*BD$1)/BD24,2),ROUND((1000*BD$1)/BD24,2)),IF(BD24="","",0))</f>
        <v/>
      </c>
      <c r="BG24" s="51" t="str">
        <f ca="1">IF(OR(BD24&lt;&gt;"",BE24&lt;&gt;""),RANK(BH24,BH$5:INDIRECT(BG$1,TRUE)),"")</f>
        <v/>
      </c>
      <c r="BH24" s="71" t="str">
        <f t="shared" ca="1" si="30"/>
        <v/>
      </c>
      <c r="BI24" s="71" t="str">
        <f t="shared" ca="1" si="9"/>
        <v/>
      </c>
      <c r="BJ24" s="104" t="str">
        <f ca="1">IF(BI24&lt;&gt;"",RANK(BI24,BI$5:INDIRECT(BJ$1,TRUE)),"")</f>
        <v/>
      </c>
      <c r="BK24" s="111" t="str">
        <f ca="1">IF(AND('Raw Data'!T22&lt;&gt;"",'Raw Data'!T22&lt;&gt;0),ROUNDDOWN('Raw Data'!T22,Title!$M$1),"")</f>
        <v/>
      </c>
      <c r="BL24" s="109" t="str">
        <f ca="1">IF(AND('Raw Data'!U22&lt;&gt;"",'Raw Data'!U22&lt;&gt;0),'Raw Data'!U22,"")</f>
        <v/>
      </c>
      <c r="BM24" s="97" t="str">
        <f t="shared" ca="1" si="31"/>
        <v/>
      </c>
      <c r="BN24" s="51" t="str">
        <f ca="1">IF(OR(BK24&lt;&gt;"",BL24&lt;&gt;""),RANK(BO24,BO$5:INDIRECT(BN$1,TRUE)),"")</f>
        <v/>
      </c>
      <c r="BO24" s="71" t="str">
        <f t="shared" ca="1" si="32"/>
        <v/>
      </c>
      <c r="BP24" s="71" t="str">
        <f t="shared" ca="1" si="10"/>
        <v/>
      </c>
      <c r="BQ24" s="104" t="str">
        <f ca="1">IF(BP24&lt;&gt;"",RANK(BP24,BP$5:INDIRECT(BQ$1,TRUE)),"")</f>
        <v/>
      </c>
      <c r="BR24" s="111" t="str">
        <f ca="1">IF(AND('Raw Data'!V22&lt;&gt;"",'Raw Data'!V22&lt;&gt;0),ROUNDDOWN('Raw Data'!V22,Title!$M$1),"")</f>
        <v/>
      </c>
      <c r="BS24" s="109" t="str">
        <f ca="1">IF(AND('Raw Data'!W22&lt;&gt;"",'Raw Data'!W22&lt;&gt;0),'Raw Data'!W22,"")</f>
        <v/>
      </c>
      <c r="BT24" s="97" t="str">
        <f ca="1">IF(AND(BR24&gt;0,BR24&lt;&gt;""),IF(Title!$K$1=0,ROUNDDOWN((1000*BR$1)/BR24,2),ROUND((1000*BR$1)/BR24,2)),IF(BR24="","",0))</f>
        <v/>
      </c>
      <c r="BU24" s="51" t="str">
        <f ca="1">IF(OR(BR24&lt;&gt;"",BS24&lt;&gt;""),RANK(BV24,BV$5:INDIRECT(BU$1,TRUE)),"")</f>
        <v/>
      </c>
      <c r="BV24" s="71" t="str">
        <f t="shared" ca="1" si="33"/>
        <v/>
      </c>
      <c r="BW24" s="71" t="str">
        <f t="shared" ca="1" si="11"/>
        <v/>
      </c>
      <c r="BX24" s="104" t="str">
        <f ca="1">IF(BW24&lt;&gt;"",RANK(BW24,BW$5:INDIRECT(BX$1,TRUE)),"")</f>
        <v/>
      </c>
      <c r="BY24" s="111" t="str">
        <f ca="1">IF(AND('Raw Data'!X22&lt;&gt;"",'Raw Data'!X22&lt;&gt;0),ROUNDDOWN('Raw Data'!X22,Title!$M$1),"")</f>
        <v/>
      </c>
      <c r="BZ24" s="109" t="str">
        <f ca="1">IF(AND('Raw Data'!Y22&lt;&gt;"",'Raw Data'!Y22&lt;&gt;0),'Raw Data'!Y22,"")</f>
        <v/>
      </c>
      <c r="CA24" s="97" t="str">
        <f ca="1">IF(AND(BY24&gt;0,BY24&lt;&gt;""),IF(Title!$K$1=0,ROUNDDOWN((1000*BY$1)/BY24,2),ROUND((1000*BY$1)/BY24,2)),IF(BY24="","",0))</f>
        <v/>
      </c>
      <c r="CB24" s="51" t="str">
        <f ca="1">IF(OR(BY24&lt;&gt;"",BZ24&lt;&gt;""),RANK(CC24,CC$5:INDIRECT(CB$1,TRUE)),"")</f>
        <v/>
      </c>
      <c r="CC24" s="71" t="str">
        <f t="shared" ca="1" si="34"/>
        <v/>
      </c>
      <c r="CD24" s="71" t="str">
        <f t="shared" ca="1" si="12"/>
        <v/>
      </c>
      <c r="CE24" s="104" t="str">
        <f ca="1">IF(CD24&lt;&gt;"",RANK(CD24,CD$5:INDIRECT(CE$1,TRUE)),"")</f>
        <v/>
      </c>
      <c r="CF24" s="111" t="str">
        <f ca="1">IF(AND('Raw Data'!Z22&lt;&gt;"",'Raw Data'!Z22&lt;&gt;0),ROUNDDOWN('Raw Data'!Z22,Title!$M$1),"")</f>
        <v/>
      </c>
      <c r="CG24" s="109" t="str">
        <f ca="1">IF(AND('Raw Data'!AA22&lt;&gt;"",'Raw Data'!AA22&lt;&gt;0),'Raw Data'!AA22,"")</f>
        <v/>
      </c>
      <c r="CH24" s="97" t="str">
        <f ca="1">IF(AND(CF24&gt;0,CF24&lt;&gt;""),IF(Title!$K$1=0,ROUNDDOWN((1000*CF$1)/CF24,2),ROUND((1000*CF$1)/CF24,2)),IF(CF24="","",0))</f>
        <v/>
      </c>
      <c r="CI24" s="51" t="str">
        <f ca="1">IF(OR(CF24&lt;&gt;"",CG24&lt;&gt;""),RANK(CJ24,CJ$5:INDIRECT(CI$1,TRUE)),"")</f>
        <v/>
      </c>
      <c r="CJ24" s="71" t="str">
        <f t="shared" ca="1" si="35"/>
        <v/>
      </c>
      <c r="CK24" s="71" t="str">
        <f t="shared" ca="1" si="13"/>
        <v/>
      </c>
      <c r="CL24" s="104" t="str">
        <f ca="1">IF(CK24&lt;&gt;"",RANK(CK24,CK$5:INDIRECT(CL$1,TRUE)),"")</f>
        <v/>
      </c>
      <c r="CM24" s="111" t="str">
        <f ca="1">IF(AND('Raw Data'!AB22&lt;&gt;"",'Raw Data'!AB22&lt;&gt;0),ROUNDDOWN('Raw Data'!AB22,Title!$M$1),"")</f>
        <v/>
      </c>
      <c r="CN24" s="109" t="str">
        <f ca="1">IF(AND('Raw Data'!AC22&lt;&gt;"",'Raw Data'!AC22&lt;&gt;0),'Raw Data'!AC22,"")</f>
        <v/>
      </c>
      <c r="CO24" s="97" t="str">
        <f ca="1">IF(AND(CM24&gt;0,CM24&lt;&gt;""),IF(Title!$K$1=0,ROUNDDOWN((1000*CM$1)/CM24,2),ROUND((1000*CM$1)/CM24,2)),IF(CM24="","",0))</f>
        <v/>
      </c>
      <c r="CP24" s="51" t="str">
        <f ca="1">IF(OR(CM24&lt;&gt;"",CN24&lt;&gt;""),RANK(CQ24,CQ$5:INDIRECT(CP$1,TRUE)),"")</f>
        <v/>
      </c>
      <c r="CQ24" s="71" t="str">
        <f t="shared" ca="1" si="36"/>
        <v/>
      </c>
      <c r="CR24" s="71" t="str">
        <f t="shared" ca="1" si="14"/>
        <v/>
      </c>
      <c r="CS24" s="104" t="str">
        <f ca="1">IF(CR24&lt;&gt;"",RANK(CR24,CR$5:INDIRECT(CS$1,TRUE)),"")</f>
        <v/>
      </c>
      <c r="CT24" s="111" t="str">
        <f ca="1">IF(AND('Raw Data'!AD22&lt;&gt;"",'Raw Data'!AD22&lt;&gt;0),ROUNDDOWN('Raw Data'!AD22,Title!$M$1),"")</f>
        <v/>
      </c>
      <c r="CU24" s="109" t="str">
        <f ca="1">IF(AND('Raw Data'!AE22&lt;&gt;"",'Raw Data'!AE22&lt;&gt;0),'Raw Data'!AE22,"")</f>
        <v/>
      </c>
      <c r="CV24" s="97" t="str">
        <f ca="1">IF(AND(CT24&gt;0,CT24&lt;&gt;""),IF(Title!$K$1=0,ROUNDDOWN((1000*CT$1)/CT24,2),ROUND((1000*CT$1)/CT24,2)),IF(CT24="","",0))</f>
        <v/>
      </c>
      <c r="CW24" s="51" t="str">
        <f ca="1">IF(OR(CT24&lt;&gt;"",CU24&lt;&gt;""),RANK(CX24,CX$5:INDIRECT(CW$1,TRUE)),"")</f>
        <v/>
      </c>
      <c r="CX24" s="71" t="str">
        <f t="shared" ca="1" si="37"/>
        <v/>
      </c>
      <c r="CY24" s="71" t="str">
        <f t="shared" ca="1" si="15"/>
        <v/>
      </c>
      <c r="CZ24" s="104" t="str">
        <f ca="1">IF(CY24&lt;&gt;"",RANK(CY24,CY$5:INDIRECT(CZ$1,TRUE)),"")</f>
        <v/>
      </c>
      <c r="DA24" s="111" t="str">
        <f ca="1">IF(AND('Raw Data'!AF22&lt;&gt;"",'Raw Data'!AF22&lt;&gt;0),ROUNDDOWN('Raw Data'!AF22,Title!$M$1),"")</f>
        <v/>
      </c>
      <c r="DB24" s="109" t="str">
        <f ca="1">IF(AND('Raw Data'!AG22&lt;&gt;"",'Raw Data'!AG22&lt;&gt;0),'Raw Data'!AG22,"")</f>
        <v/>
      </c>
      <c r="DC24" s="97" t="str">
        <f ca="1">IF(AND(DA24&gt;0,DA24&lt;&gt;""),IF(Title!$K$1=0,ROUNDDOWN((1000*DA$1)/DA24,2),ROUND((1000*DA$1)/DA24,2)),IF(DA24="","",0))</f>
        <v/>
      </c>
      <c r="DD24" s="51" t="str">
        <f ca="1">IF(OR(DA24&lt;&gt;"",DB24&lt;&gt;""),RANK(DE24,DE$5:INDIRECT(DD$1,TRUE)),"")</f>
        <v/>
      </c>
      <c r="DE24" s="71" t="str">
        <f t="shared" ca="1" si="38"/>
        <v/>
      </c>
      <c r="DF24" s="71" t="str">
        <f t="shared" ca="1" si="16"/>
        <v/>
      </c>
      <c r="DG24" s="104" t="str">
        <f ca="1">IF(DF24&lt;&gt;"",RANK(DF24,DF$5:INDIRECT(DG$1,TRUE)),"")</f>
        <v/>
      </c>
      <c r="DH24" s="111" t="str">
        <f ca="1">IF(AND('Raw Data'!AH22&lt;&gt;"",'Raw Data'!AH22&lt;&gt;0),ROUNDDOWN('Raw Data'!AH22,Title!$M$1),"")</f>
        <v/>
      </c>
      <c r="DI24" s="109" t="str">
        <f ca="1">IF(AND('Raw Data'!AI22&lt;&gt;"",'Raw Data'!AI22&lt;&gt;0),'Raw Data'!AI22,"")</f>
        <v/>
      </c>
      <c r="DJ24" s="97" t="str">
        <f ca="1">IF(AND(DH24&gt;0,DH24&lt;&gt;""),IF(Title!$K$1=0,ROUNDDOWN((1000*DH$1)/DH24,2),ROUND((1000*DH$1)/DH24,2)),IF(DH24="","",0))</f>
        <v/>
      </c>
      <c r="DK24" s="51" t="str">
        <f ca="1">IF(OR(DH24&lt;&gt;"",DI24&lt;&gt;""),RANK(DL24,DL$5:INDIRECT(DK$1,TRUE)),"")</f>
        <v/>
      </c>
      <c r="DL24" s="71" t="str">
        <f t="shared" ca="1" si="39"/>
        <v/>
      </c>
      <c r="DM24" s="71" t="str">
        <f t="shared" ca="1" si="17"/>
        <v/>
      </c>
      <c r="DN24" s="104" t="str">
        <f ca="1">IF(DM24&lt;&gt;"",RANK(DM24,DM$5:INDIRECT(DN$1,TRUE)),"")</f>
        <v/>
      </c>
      <c r="DO24" s="111" t="str">
        <f ca="1">IF(AND('Raw Data'!AJ22&lt;&gt;"",'Raw Data'!AJ22&lt;&gt;0),ROUNDDOWN('Raw Data'!AJ22,Title!$M$1),"")</f>
        <v/>
      </c>
      <c r="DP24" s="109" t="str">
        <f ca="1">IF(AND('Raw Data'!AK22&lt;&gt;"",'Raw Data'!AK22&lt;&gt;0),'Raw Data'!AK22,"")</f>
        <v/>
      </c>
      <c r="DQ24" s="97" t="str">
        <f ca="1">IF(AND(DO24&gt;0,DO24&lt;&gt;""),IF(Title!$K$1=0,ROUNDDOWN((1000*DO$1)/DO24,2),ROUND((1000*DO$1)/DO24,2)),IF(DO24="","",0))</f>
        <v/>
      </c>
      <c r="DR24" s="51" t="str">
        <f ca="1">IF(OR(DO24&lt;&gt;"",DP24&lt;&gt;""),RANK(DS24,DS$5:INDIRECT(DR$1,TRUE)),"")</f>
        <v/>
      </c>
      <c r="DS24" s="71" t="str">
        <f t="shared" ca="1" si="40"/>
        <v/>
      </c>
      <c r="DT24" s="71" t="str">
        <f t="shared" ca="1" si="18"/>
        <v/>
      </c>
      <c r="DU24" s="104" t="str">
        <f ca="1">IF(DT24&lt;&gt;"",RANK(DT24,DT$5:INDIRECT(DU$1,TRUE)),"")</f>
        <v/>
      </c>
      <c r="DV24" s="111" t="str">
        <f ca="1">IF(AND('Raw Data'!AL22&lt;&gt;"",'Raw Data'!AL22&lt;&gt;0),ROUNDDOWN('Raw Data'!AL22,Title!$M$1),"")</f>
        <v/>
      </c>
      <c r="DW24" s="109" t="str">
        <f ca="1">IF(AND('Raw Data'!AM22&lt;&gt;"",'Raw Data'!AM22&lt;&gt;0),'Raw Data'!AM22,"")</f>
        <v/>
      </c>
      <c r="DX24" s="97" t="str">
        <f ca="1">IF(AND(DV24&gt;0,DV24&lt;&gt;""),IF(Title!$K$1=0,ROUNDDOWN((1000*DV$1)/DV24,2),ROUND((1000*DV$1)/DV24,2)),IF(DV24="","",0))</f>
        <v/>
      </c>
      <c r="DY24" s="51" t="str">
        <f ca="1">IF(OR(DV24&lt;&gt;"",DW24&lt;&gt;""),RANK(DZ24,DZ$5:INDIRECT(DY$1,TRUE)),"")</f>
        <v/>
      </c>
      <c r="DZ24" s="71" t="str">
        <f t="shared" ca="1" si="41"/>
        <v/>
      </c>
      <c r="EA24" s="71" t="str">
        <f t="shared" ca="1" si="19"/>
        <v/>
      </c>
      <c r="EB24" s="104" t="str">
        <f ca="1">IF(EA24&lt;&gt;"",RANK(EA24,EA$5:INDIRECT(EB$1,TRUE)),"")</f>
        <v/>
      </c>
      <c r="EC24" s="111" t="str">
        <f ca="1">IF(AND('Raw Data'!AN22&lt;&gt;"",'Raw Data'!AN22&lt;&gt;0),ROUNDDOWN('Raw Data'!AN22,Title!$M$1),"")</f>
        <v/>
      </c>
      <c r="ED24" s="109" t="str">
        <f ca="1">IF(AND('Raw Data'!AO22&lt;&gt;"",'Raw Data'!AO22&lt;&gt;0),'Raw Data'!AO22,"")</f>
        <v/>
      </c>
      <c r="EE24" s="97" t="str">
        <f ca="1">IF(AND(EC24&gt;0,EC24&lt;&gt;""),IF(Title!$K$1=0,ROUNDDOWN((1000*EC$1)/EC24,2),ROUND((1000*EC$1)/EC24,2)),IF(EC24="","",0))</f>
        <v/>
      </c>
      <c r="EF24" s="51" t="str">
        <f ca="1">IF(OR(EC24&lt;&gt;"",ED24&lt;&gt;""),RANK(EG24,EG$5:INDIRECT(EF$1,TRUE)),"")</f>
        <v/>
      </c>
      <c r="EG24" s="71" t="str">
        <f t="shared" ca="1" si="42"/>
        <v/>
      </c>
      <c r="EH24" s="71" t="str">
        <f t="shared" ca="1" si="20"/>
        <v/>
      </c>
      <c r="EI24" s="104" t="str">
        <f ca="1">IF(EH24&lt;&gt;"",RANK(EH24,EH$5:INDIRECT(EI$1,TRUE)),"")</f>
        <v/>
      </c>
      <c r="EJ24" s="111" t="str">
        <f ca="1">IF(AND('Raw Data'!AP22&lt;&gt;"",'Raw Data'!AP22&lt;&gt;0),ROUNDDOWN('Raw Data'!AP22,Title!$M$1),"")</f>
        <v/>
      </c>
      <c r="EK24" s="106" t="str">
        <f ca="1">IF(AND('Raw Data'!AQ22&lt;&gt;"",'Raw Data'!AQ22&lt;&gt;0),'Raw Data'!AQ22,"")</f>
        <v/>
      </c>
      <c r="EL24" s="97" t="str">
        <f ca="1">IF(AND(EJ24&gt;0,EJ24&lt;&gt;""),IF(Title!$K$1=0,ROUNDDOWN((1000*EJ$1)/EJ24,2),ROUND((1000*EJ$1)/EJ24,2)),IF(EJ24="","",0))</f>
        <v/>
      </c>
      <c r="EM24" s="51" t="str">
        <f ca="1">IF(OR(EJ24&lt;&gt;"",EK24&lt;&gt;""),RANK(EN24,EN$5:INDIRECT(EM$1,TRUE)),"")</f>
        <v/>
      </c>
      <c r="EN24" s="71" t="str">
        <f t="shared" ca="1" si="43"/>
        <v/>
      </c>
      <c r="EO24" s="71" t="str">
        <f t="shared" ca="1" si="21"/>
        <v/>
      </c>
      <c r="EP24" s="104" t="str">
        <f ca="1">IF(EO24&lt;&gt;"",RANK(EO24,EO$5:INDIRECT(EP$1,TRUE)),"")</f>
        <v/>
      </c>
      <c r="EQ24" s="51" t="str">
        <f t="shared" ca="1" si="44"/>
        <v>$ER$24:$FC$24</v>
      </c>
      <c r="ER24" s="71">
        <f t="shared" si="45"/>
        <v>0</v>
      </c>
      <c r="ES24" s="71">
        <f t="shared" ca="1" si="46"/>
        <v>0</v>
      </c>
      <c r="ET24" s="71">
        <f t="shared" ca="1" si="47"/>
        <v>0</v>
      </c>
      <c r="EU24" s="71">
        <f t="shared" ca="1" si="48"/>
        <v>0</v>
      </c>
      <c r="EV24" s="71">
        <f t="shared" ca="1" si="49"/>
        <v>0</v>
      </c>
      <c r="EW24" s="71">
        <f t="shared" ca="1" si="50"/>
        <v>0</v>
      </c>
      <c r="EX24" s="71">
        <f t="shared" ca="1" si="51"/>
        <v>0</v>
      </c>
      <c r="EY24" s="71">
        <f t="shared" ca="1" si="52"/>
        <v>0</v>
      </c>
      <c r="EZ24" s="71">
        <f t="shared" ca="1" si="53"/>
        <v>0</v>
      </c>
      <c r="FA24" s="71">
        <f t="shared" ca="1" si="54"/>
        <v>0</v>
      </c>
      <c r="FB24" s="71">
        <f t="shared" ca="1" si="55"/>
        <v>0</v>
      </c>
      <c r="FC24" s="71">
        <f t="shared" ca="1" si="56"/>
        <v>0</v>
      </c>
      <c r="FD24" s="71">
        <f t="shared" ca="1" si="57"/>
        <v>0</v>
      </c>
      <c r="FE24" s="71">
        <f t="shared" ca="1" si="58"/>
        <v>0</v>
      </c>
      <c r="FF24" s="71">
        <f t="shared" ca="1" si="59"/>
        <v>0</v>
      </c>
      <c r="FG24" s="71">
        <f t="shared" ca="1" si="60"/>
        <v>0</v>
      </c>
      <c r="FH24" s="71">
        <f t="shared" ca="1" si="61"/>
        <v>0</v>
      </c>
      <c r="FI24" s="71">
        <f t="shared" ca="1" si="62"/>
        <v>0</v>
      </c>
      <c r="FJ24" s="71">
        <f t="shared" ca="1" si="63"/>
        <v>0</v>
      </c>
      <c r="FK24" s="71">
        <f t="shared" ca="1" si="64"/>
        <v>0</v>
      </c>
      <c r="FL24" s="51" t="str">
        <f t="shared" si="65"/>
        <v>$FM$24:$FX$24</v>
      </c>
      <c r="FM24" s="72">
        <f t="shared" si="66"/>
        <v>0</v>
      </c>
      <c r="FN24" s="51">
        <f t="shared" si="67"/>
        <v>0</v>
      </c>
      <c r="FO24" s="51">
        <f t="shared" si="68"/>
        <v>0</v>
      </c>
      <c r="FP24" s="51">
        <f t="shared" si="69"/>
        <v>0</v>
      </c>
      <c r="FQ24" s="51">
        <f t="shared" si="70"/>
        <v>0</v>
      </c>
      <c r="FR24" s="51">
        <f t="shared" si="71"/>
        <v>0</v>
      </c>
      <c r="FS24" s="51">
        <f t="shared" si="72"/>
        <v>0</v>
      </c>
      <c r="FT24" s="51">
        <f t="shared" si="73"/>
        <v>0</v>
      </c>
      <c r="FU24" s="51">
        <f t="shared" si="74"/>
        <v>0</v>
      </c>
      <c r="FV24" s="51">
        <f t="shared" si="75"/>
        <v>0</v>
      </c>
      <c r="FW24" s="51">
        <f t="shared" si="76"/>
        <v>0</v>
      </c>
      <c r="FX24" s="51">
        <f t="shared" si="77"/>
        <v>0</v>
      </c>
      <c r="FY24" s="51">
        <f t="shared" si="78"/>
        <v>0</v>
      </c>
      <c r="FZ24" s="51">
        <f t="shared" si="79"/>
        <v>0</v>
      </c>
      <c r="GA24" s="51">
        <f t="shared" si="80"/>
        <v>0</v>
      </c>
      <c r="GB24" s="51">
        <f t="shared" si="81"/>
        <v>0</v>
      </c>
      <c r="GC24" s="51">
        <f t="shared" si="82"/>
        <v>0</v>
      </c>
      <c r="GD24" s="51">
        <f t="shared" si="83"/>
        <v>0</v>
      </c>
      <c r="GE24" s="51">
        <f t="shared" si="84"/>
        <v>0</v>
      </c>
      <c r="GF24" s="51">
        <f t="shared" si="85"/>
        <v>0</v>
      </c>
      <c r="GG24" s="51" t="str">
        <f t="shared" si="86"/>
        <v>GS24</v>
      </c>
      <c r="GH24" s="71">
        <f ca="1">GetDiscardScore($ER24:ER24,GH$1)</f>
        <v>0</v>
      </c>
      <c r="GI24" s="71">
        <f ca="1">GetDiscardScore($ER24:ES24,GI$1)</f>
        <v>0</v>
      </c>
      <c r="GJ24" s="71">
        <f ca="1">GetDiscardScore($ER24:ET24,GJ$1)</f>
        <v>0</v>
      </c>
      <c r="GK24" s="71">
        <f ca="1">GetDiscardScore($ER24:EU24,GK$1)</f>
        <v>0</v>
      </c>
      <c r="GL24" s="71">
        <f ca="1">GetDiscardScore($ER24:EV24,GL$1)</f>
        <v>0</v>
      </c>
      <c r="GM24" s="71">
        <f ca="1">GetDiscardScore($ER24:EW24,GM$1)</f>
        <v>0</v>
      </c>
      <c r="GN24" s="71">
        <f ca="1">GetDiscardScore($ER24:EX24,GN$1)</f>
        <v>0</v>
      </c>
      <c r="GO24" s="71">
        <f ca="1">GetDiscardScore($ER24:EY24,GO$1)</f>
        <v>0</v>
      </c>
      <c r="GP24" s="71">
        <f ca="1">GetDiscardScore($ER24:EZ24,GP$1)</f>
        <v>0</v>
      </c>
      <c r="GQ24" s="71">
        <f ca="1">GetDiscardScore($ER24:FA24,GQ$1)</f>
        <v>0</v>
      </c>
      <c r="GR24" s="71">
        <f ca="1">GetDiscardScore($ER24:FB24,GR$1)</f>
        <v>0</v>
      </c>
      <c r="GS24" s="71">
        <f ca="1">GetDiscardScore($ER24:FC24,GS$1)</f>
        <v>0</v>
      </c>
      <c r="GT24" s="71">
        <f ca="1">GetDiscardScore($ER24:FD24,GT$1)</f>
        <v>0</v>
      </c>
      <c r="GU24" s="71">
        <f ca="1">GetDiscardScore($ER24:FE24,GU$1)</f>
        <v>0</v>
      </c>
      <c r="GV24" s="71">
        <f ca="1">GetDiscardScore($ER24:FF24,GV$1)</f>
        <v>0</v>
      </c>
      <c r="GW24" s="71">
        <f ca="1">GetDiscardScore($ER24:FG24,GW$1)</f>
        <v>0</v>
      </c>
      <c r="GX24" s="71">
        <f ca="1">GetDiscardScore($ER24:FH24,GX$1)</f>
        <v>0</v>
      </c>
      <c r="GY24" s="71">
        <f ca="1">GetDiscardScore($ER24:FI24,GY$1)</f>
        <v>0</v>
      </c>
      <c r="GZ24" s="71">
        <f ca="1">GetDiscardScore($ER24:FJ24,GZ$1)</f>
        <v>0</v>
      </c>
      <c r="HA24" s="71">
        <f ca="1">GetDiscardScore($ER24:FK24,HA$1)</f>
        <v>0</v>
      </c>
      <c r="HB24" s="73" t="str">
        <f t="shared" ca="1" si="87"/>
        <v/>
      </c>
      <c r="HC24" s="72" t="str">
        <f ca="1">IF(HB24&lt;&gt;"",RANK(HB24,HB$5:INDIRECT(HC$1,TRUE),0),"")</f>
        <v/>
      </c>
      <c r="HD24" s="70" t="str">
        <f t="shared" ca="1" si="88"/>
        <v/>
      </c>
    </row>
    <row r="25" spans="1:212" s="51" customFormat="1" ht="11.25">
      <c r="A25" s="41">
        <v>21</v>
      </c>
      <c r="B25" s="41" t="str">
        <f ca="1">IF('Raw Data'!B23&lt;&gt;"",'Raw Data'!B23,"")</f>
        <v/>
      </c>
      <c r="C25" s="51" t="str">
        <f ca="1">IF('Raw Data'!C23&lt;&gt;"",'Raw Data'!C23,"")</f>
        <v/>
      </c>
      <c r="D25" s="42" t="str">
        <f t="shared" ca="1" si="22"/>
        <v/>
      </c>
      <c r="E25" s="69" t="str">
        <f t="shared" ca="1" si="23"/>
        <v/>
      </c>
      <c r="F25" s="99" t="str">
        <f t="shared" ca="1" si="0"/>
        <v/>
      </c>
      <c r="G25" s="111" t="str">
        <f ca="1">IF(AND('Raw Data'!D23&lt;&gt;"",'Raw Data'!D23&lt;&gt;0),ROUNDDOWN('Raw Data'!D23,Title!$M$1),"")</f>
        <v/>
      </c>
      <c r="H25" s="109" t="str">
        <f ca="1">IF(AND('Raw Data'!E23&lt;&gt;"",'Raw Data'!E23&lt;&gt;0),'Raw Data'!E23,"")</f>
        <v/>
      </c>
      <c r="I25" s="97" t="str">
        <f ca="1">IF(AND(G25&lt;&gt;"",G25&gt;0),IF(Title!$K$1=0,ROUNDDOWN((1000*G$1)/G25,2),ROUND((1000*G$1)/G25,2)),IF(G25="","",0))</f>
        <v/>
      </c>
      <c r="J25" s="51" t="str">
        <f ca="1">IF(K25&lt;&gt;0,RANK(K25,K$5:INDIRECT(J$1,TRUE)),"")</f>
        <v/>
      </c>
      <c r="K25" s="71">
        <f t="shared" ca="1" si="89"/>
        <v>0</v>
      </c>
      <c r="L25" s="71" t="str">
        <f t="shared" ca="1" si="2"/>
        <v/>
      </c>
      <c r="M25" s="104" t="str">
        <f ca="1">IF(L25&lt;&gt;"",RANK(L25,L$5:INDIRECT(M$1,TRUE)),"")</f>
        <v/>
      </c>
      <c r="N25" s="111" t="str">
        <f ca="1">IF(AND('Raw Data'!F23&lt;&gt;"",'Raw Data'!F23&lt;&gt;0),ROUNDDOWN('Raw Data'!F23,Title!$M$1),"")</f>
        <v/>
      </c>
      <c r="O25" s="109" t="str">
        <f ca="1">IF(AND('Raw Data'!G23&lt;&gt;"",'Raw Data'!G23&lt;&gt;0),'Raw Data'!G23,"")</f>
        <v/>
      </c>
      <c r="P25" s="97" t="str">
        <f ca="1">IF(AND(N25&gt;0,N25&lt;&gt;""),IF(Title!$K$1=0,ROUNDDOWN((1000*N$1)/N25,2),ROUND((1000*N$1)/N25,2)),IF(N25="","",0))</f>
        <v/>
      </c>
      <c r="Q25" s="51" t="str">
        <f ca="1">IF(OR(N25&lt;&gt;"",O25&lt;&gt;""),RANK(R25,R$5:INDIRECT(Q$1,TRUE)),"")</f>
        <v/>
      </c>
      <c r="R25" s="71" t="str">
        <f t="shared" ca="1" si="24"/>
        <v/>
      </c>
      <c r="S25" s="71" t="str">
        <f t="shared" ca="1" si="3"/>
        <v/>
      </c>
      <c r="T25" s="104" t="str">
        <f ca="1">IF(S25&lt;&gt;"",RANK(S25,S$5:INDIRECT(T$1,TRUE)),"")</f>
        <v/>
      </c>
      <c r="U25" s="111" t="str">
        <f ca="1">IF(AND('Raw Data'!H23&lt;&gt;"",'Raw Data'!H23&lt;&gt;0),ROUNDDOWN('Raw Data'!H23,Title!$M$1),"")</f>
        <v/>
      </c>
      <c r="V25" s="109" t="str">
        <f ca="1">IF(AND('Raw Data'!I23&lt;&gt;"",'Raw Data'!I23&lt;&gt;0),'Raw Data'!I23,"")</f>
        <v/>
      </c>
      <c r="W25" s="97" t="str">
        <f ca="1">IF(AND(U25&gt;0,U25&lt;&gt;""),IF(Title!$K$1=0,ROUNDDOWN((1000*U$1)/U25,2),ROUND((1000*U$1)/U25,2)),IF(U25="","",0))</f>
        <v/>
      </c>
      <c r="X25" s="51" t="str">
        <f ca="1">IF(OR(U25&lt;&gt;"",V25&lt;&gt;""),RANK(Y25,Y$5:INDIRECT(X$1,TRUE)),"")</f>
        <v/>
      </c>
      <c r="Y25" s="71" t="str">
        <f t="shared" ca="1" si="25"/>
        <v/>
      </c>
      <c r="Z25" s="71" t="str">
        <f t="shared" ca="1" si="4"/>
        <v/>
      </c>
      <c r="AA25" s="104" t="str">
        <f ca="1">IF(Z25&lt;&gt;"",RANK(Z25,Z$5:INDIRECT(AA$1,TRUE)),"")</f>
        <v/>
      </c>
      <c r="AB25" s="111" t="str">
        <f ca="1">IF(AND('Raw Data'!J23&lt;&gt;"",'Raw Data'!J23&lt;&gt;0),ROUNDDOWN('Raw Data'!J23,Title!$M$1),"")</f>
        <v/>
      </c>
      <c r="AC25" s="109" t="str">
        <f ca="1">IF(AND('Raw Data'!K23&lt;&gt;"",'Raw Data'!K23&lt;&gt;0),'Raw Data'!K23,"")</f>
        <v/>
      </c>
      <c r="AD25" s="97" t="str">
        <f ca="1">IF(AND(AB25&gt;0,AB25&lt;&gt;""),IF(Title!$K$1=0,ROUNDDOWN((1000*AB$1)/AB25,2),ROUND((1000*AB$1)/AB25,2)),IF(AB25="","",0))</f>
        <v/>
      </c>
      <c r="AE25" s="51" t="str">
        <f ca="1">IF(OR(AB25&lt;&gt;"",AC25&lt;&gt;""),RANK(AF25,AF$5:INDIRECT(AE$1,TRUE)),"")</f>
        <v/>
      </c>
      <c r="AF25" s="71" t="str">
        <f t="shared" ca="1" si="26"/>
        <v/>
      </c>
      <c r="AG25" s="71" t="str">
        <f t="shared" ca="1" si="5"/>
        <v/>
      </c>
      <c r="AH25" s="104" t="str">
        <f ca="1">IF(AG25&lt;&gt;"",RANK(AG25,AG$5:INDIRECT(AH$1,TRUE)),"")</f>
        <v/>
      </c>
      <c r="AI25" s="111" t="str">
        <f ca="1">IF(AND('Raw Data'!L23&lt;&gt;"",'Raw Data'!L23&lt;&gt;0),ROUNDDOWN('Raw Data'!L23,Title!$M$1),"")</f>
        <v/>
      </c>
      <c r="AJ25" s="109" t="str">
        <f ca="1">IF(AND('Raw Data'!M23&lt;&gt;"",'Raw Data'!M23&lt;&gt;0),'Raw Data'!M23,"")</f>
        <v/>
      </c>
      <c r="AK25" s="97" t="str">
        <f ca="1">IF(AND(AI25&gt;0,AI25&lt;&gt;""),IF(Title!$K$1=0,ROUNDDOWN((1000*AI$1)/AI25,2),ROUND((1000*AI$1)/AI25,2)),IF(AI25="","",0))</f>
        <v/>
      </c>
      <c r="AL25" s="51" t="str">
        <f ca="1">IF(OR(AI25&lt;&gt;"",AJ25&lt;&gt;""),RANK(AM25,AM$5:INDIRECT(AL$1,TRUE)),"")</f>
        <v/>
      </c>
      <c r="AM25" s="71" t="str">
        <f t="shared" ca="1" si="27"/>
        <v/>
      </c>
      <c r="AN25" s="71" t="str">
        <f t="shared" ca="1" si="6"/>
        <v/>
      </c>
      <c r="AO25" s="104" t="str">
        <f ca="1">IF(AN25&lt;&gt;"",RANK(AN25,AN$5:INDIRECT(AO$1,TRUE)),"")</f>
        <v/>
      </c>
      <c r="AP25" s="111" t="str">
        <f ca="1">IF(AND('Raw Data'!N23&lt;&gt;"",'Raw Data'!N23&lt;&gt;0),ROUNDDOWN('Raw Data'!N23,Title!$M$1),"")</f>
        <v/>
      </c>
      <c r="AQ25" s="109" t="str">
        <f ca="1">IF(AND('Raw Data'!O23&lt;&gt;"",'Raw Data'!O23&lt;&gt;0),'Raw Data'!O23,"")</f>
        <v/>
      </c>
      <c r="AR25" s="97" t="str">
        <f ca="1">IF(AND(AP25&gt;0,AP25&lt;&gt;""),IF(Title!$K$1=0,ROUNDDOWN((1000*AP$1)/AP25,2),ROUND((1000*AP$1)/AP25,2)),IF(AP25="","",0))</f>
        <v/>
      </c>
      <c r="AS25" s="51" t="str">
        <f ca="1">IF(OR(AP25&lt;&gt;"",AQ25&lt;&gt;""),RANK(AT25,AT$5:INDIRECT(AS$1,TRUE)),"")</f>
        <v/>
      </c>
      <c r="AT25" s="71" t="str">
        <f t="shared" ca="1" si="28"/>
        <v/>
      </c>
      <c r="AU25" s="71" t="str">
        <f t="shared" ca="1" si="7"/>
        <v/>
      </c>
      <c r="AV25" s="104" t="str">
        <f ca="1">IF(AU25&lt;&gt;"",RANK(AU25,AU$5:INDIRECT(AV$1,TRUE)),"")</f>
        <v/>
      </c>
      <c r="AW25" s="111" t="str">
        <f ca="1">IF(AND('Raw Data'!P23&lt;&gt;"",'Raw Data'!P23&lt;&gt;0),ROUNDDOWN('Raw Data'!P23,Title!$M$1),"")</f>
        <v/>
      </c>
      <c r="AX25" s="109" t="str">
        <f ca="1">IF(AND('Raw Data'!Q23&lt;&gt;"",'Raw Data'!Q23&lt;&gt;0),'Raw Data'!Q23,"")</f>
        <v/>
      </c>
      <c r="AY25" s="97" t="str">
        <f ca="1">IF(AND(AW25&gt;0,AW25&lt;&gt;""),IF(Title!$K$1=0,ROUNDDOWN((1000*AW$1)/AW25,2),ROUND((1000*AW$1)/AW25,2)),IF(AW25="","",0))</f>
        <v/>
      </c>
      <c r="AZ25" s="51" t="str">
        <f ca="1">IF(OR(AW25&lt;&gt;"",AX25&lt;&gt;""),RANK(BA25,BA$5:INDIRECT(AZ$1,TRUE)),"")</f>
        <v/>
      </c>
      <c r="BA25" s="71" t="str">
        <f t="shared" ca="1" si="29"/>
        <v/>
      </c>
      <c r="BB25" s="71" t="str">
        <f t="shared" ca="1" si="8"/>
        <v/>
      </c>
      <c r="BC25" s="104" t="str">
        <f ca="1">IF(BB25&lt;&gt;"",RANK(BB25,BB$5:INDIRECT(BC$1,TRUE)),"")</f>
        <v/>
      </c>
      <c r="BD25" s="111" t="str">
        <f ca="1">IF(AND('Raw Data'!R23&lt;&gt;"",'Raw Data'!R23&lt;&gt;0),ROUNDDOWN('Raw Data'!R23,Title!$M$1),"")</f>
        <v/>
      </c>
      <c r="BE25" s="109" t="str">
        <f ca="1">IF(AND('Raw Data'!S23&lt;&gt;"",'Raw Data'!S23&lt;&gt;0),'Raw Data'!S23,"")</f>
        <v/>
      </c>
      <c r="BF25" s="97" t="str">
        <f ca="1">IF(AND(BD25&gt;0,BD25&lt;&gt;""),IF(Title!$K$1=0,ROUNDDOWN((1000*BD$1)/BD25,2),ROUND((1000*BD$1)/BD25,2)),IF(BD25="","",0))</f>
        <v/>
      </c>
      <c r="BG25" s="51" t="str">
        <f ca="1">IF(OR(BD25&lt;&gt;"",BE25&lt;&gt;""),RANK(BH25,BH$5:INDIRECT(BG$1,TRUE)),"")</f>
        <v/>
      </c>
      <c r="BH25" s="71" t="str">
        <f t="shared" ca="1" si="30"/>
        <v/>
      </c>
      <c r="BI25" s="71" t="str">
        <f t="shared" ca="1" si="9"/>
        <v/>
      </c>
      <c r="BJ25" s="104" t="str">
        <f ca="1">IF(BI25&lt;&gt;"",RANK(BI25,BI$5:INDIRECT(BJ$1,TRUE)),"")</f>
        <v/>
      </c>
      <c r="BK25" s="111" t="str">
        <f ca="1">IF(AND('Raw Data'!T23&lt;&gt;"",'Raw Data'!T23&lt;&gt;0),ROUNDDOWN('Raw Data'!T23,Title!$M$1),"")</f>
        <v/>
      </c>
      <c r="BL25" s="109" t="str">
        <f ca="1">IF(AND('Raw Data'!U23&lt;&gt;"",'Raw Data'!U23&lt;&gt;0),'Raw Data'!U23,"")</f>
        <v/>
      </c>
      <c r="BM25" s="97" t="str">
        <f t="shared" ca="1" si="31"/>
        <v/>
      </c>
      <c r="BN25" s="51" t="str">
        <f ca="1">IF(OR(BK25&lt;&gt;"",BL25&lt;&gt;""),RANK(BO25,BO$5:INDIRECT(BN$1,TRUE)),"")</f>
        <v/>
      </c>
      <c r="BO25" s="71" t="str">
        <f t="shared" ca="1" si="32"/>
        <v/>
      </c>
      <c r="BP25" s="71" t="str">
        <f t="shared" ca="1" si="10"/>
        <v/>
      </c>
      <c r="BQ25" s="104" t="str">
        <f ca="1">IF(BP25&lt;&gt;"",RANK(BP25,BP$5:INDIRECT(BQ$1,TRUE)),"")</f>
        <v/>
      </c>
      <c r="BR25" s="111" t="str">
        <f ca="1">IF(AND('Raw Data'!V23&lt;&gt;"",'Raw Data'!V23&lt;&gt;0),ROUNDDOWN('Raw Data'!V23,Title!$M$1),"")</f>
        <v/>
      </c>
      <c r="BS25" s="109" t="str">
        <f ca="1">IF(AND('Raw Data'!W23&lt;&gt;"",'Raw Data'!W23&lt;&gt;0),'Raw Data'!W23,"")</f>
        <v/>
      </c>
      <c r="BT25" s="97" t="str">
        <f ca="1">IF(AND(BR25&gt;0,BR25&lt;&gt;""),IF(Title!$K$1=0,ROUNDDOWN((1000*BR$1)/BR25,2),ROUND((1000*BR$1)/BR25,2)),IF(BR25="","",0))</f>
        <v/>
      </c>
      <c r="BU25" s="51" t="str">
        <f ca="1">IF(OR(BR25&lt;&gt;"",BS25&lt;&gt;""),RANK(BV25,BV$5:INDIRECT(BU$1,TRUE)),"")</f>
        <v/>
      </c>
      <c r="BV25" s="71" t="str">
        <f t="shared" ca="1" si="33"/>
        <v/>
      </c>
      <c r="BW25" s="71" t="str">
        <f t="shared" ca="1" si="11"/>
        <v/>
      </c>
      <c r="BX25" s="104" t="str">
        <f ca="1">IF(BW25&lt;&gt;"",RANK(BW25,BW$5:INDIRECT(BX$1,TRUE)),"")</f>
        <v/>
      </c>
      <c r="BY25" s="111" t="str">
        <f ca="1">IF(AND('Raw Data'!X23&lt;&gt;"",'Raw Data'!X23&lt;&gt;0),ROUNDDOWN('Raw Data'!X23,Title!$M$1),"")</f>
        <v/>
      </c>
      <c r="BZ25" s="109" t="str">
        <f ca="1">IF(AND('Raw Data'!Y23&lt;&gt;"",'Raw Data'!Y23&lt;&gt;0),'Raw Data'!Y23,"")</f>
        <v/>
      </c>
      <c r="CA25" s="97" t="str">
        <f ca="1">IF(AND(BY25&gt;0,BY25&lt;&gt;""),IF(Title!$K$1=0,ROUNDDOWN((1000*BY$1)/BY25,2),ROUND((1000*BY$1)/BY25,2)),IF(BY25="","",0))</f>
        <v/>
      </c>
      <c r="CB25" s="51" t="str">
        <f ca="1">IF(OR(BY25&lt;&gt;"",BZ25&lt;&gt;""),RANK(CC25,CC$5:INDIRECT(CB$1,TRUE)),"")</f>
        <v/>
      </c>
      <c r="CC25" s="71" t="str">
        <f t="shared" ca="1" si="34"/>
        <v/>
      </c>
      <c r="CD25" s="71" t="str">
        <f t="shared" ca="1" si="12"/>
        <v/>
      </c>
      <c r="CE25" s="104" t="str">
        <f ca="1">IF(CD25&lt;&gt;"",RANK(CD25,CD$5:INDIRECT(CE$1,TRUE)),"")</f>
        <v/>
      </c>
      <c r="CF25" s="111" t="str">
        <f ca="1">IF(AND('Raw Data'!Z23&lt;&gt;"",'Raw Data'!Z23&lt;&gt;0),ROUNDDOWN('Raw Data'!Z23,Title!$M$1),"")</f>
        <v/>
      </c>
      <c r="CG25" s="109" t="str">
        <f ca="1">IF(AND('Raw Data'!AA23&lt;&gt;"",'Raw Data'!AA23&lt;&gt;0),'Raw Data'!AA23,"")</f>
        <v/>
      </c>
      <c r="CH25" s="97" t="str">
        <f ca="1">IF(AND(CF25&gt;0,CF25&lt;&gt;""),IF(Title!$K$1=0,ROUNDDOWN((1000*CF$1)/CF25,2),ROUND((1000*CF$1)/CF25,2)),IF(CF25="","",0))</f>
        <v/>
      </c>
      <c r="CI25" s="51" t="str">
        <f ca="1">IF(OR(CF25&lt;&gt;"",CG25&lt;&gt;""),RANK(CJ25,CJ$5:INDIRECT(CI$1,TRUE)),"")</f>
        <v/>
      </c>
      <c r="CJ25" s="71" t="str">
        <f t="shared" ca="1" si="35"/>
        <v/>
      </c>
      <c r="CK25" s="71" t="str">
        <f t="shared" ca="1" si="13"/>
        <v/>
      </c>
      <c r="CL25" s="104" t="str">
        <f ca="1">IF(CK25&lt;&gt;"",RANK(CK25,CK$5:INDIRECT(CL$1,TRUE)),"")</f>
        <v/>
      </c>
      <c r="CM25" s="111" t="str">
        <f ca="1">IF(AND('Raw Data'!AB23&lt;&gt;"",'Raw Data'!AB23&lt;&gt;0),ROUNDDOWN('Raw Data'!AB23,Title!$M$1),"")</f>
        <v/>
      </c>
      <c r="CN25" s="109" t="str">
        <f ca="1">IF(AND('Raw Data'!AC23&lt;&gt;"",'Raw Data'!AC23&lt;&gt;0),'Raw Data'!AC23,"")</f>
        <v/>
      </c>
      <c r="CO25" s="97" t="str">
        <f ca="1">IF(AND(CM25&gt;0,CM25&lt;&gt;""),IF(Title!$K$1=0,ROUNDDOWN((1000*CM$1)/CM25,2),ROUND((1000*CM$1)/CM25,2)),IF(CM25="","",0))</f>
        <v/>
      </c>
      <c r="CP25" s="51" t="str">
        <f ca="1">IF(OR(CM25&lt;&gt;"",CN25&lt;&gt;""),RANK(CQ25,CQ$5:INDIRECT(CP$1,TRUE)),"")</f>
        <v/>
      </c>
      <c r="CQ25" s="71" t="str">
        <f t="shared" ca="1" si="36"/>
        <v/>
      </c>
      <c r="CR25" s="71" t="str">
        <f t="shared" ca="1" si="14"/>
        <v/>
      </c>
      <c r="CS25" s="104" t="str">
        <f ca="1">IF(CR25&lt;&gt;"",RANK(CR25,CR$5:INDIRECT(CS$1,TRUE)),"")</f>
        <v/>
      </c>
      <c r="CT25" s="111" t="str">
        <f ca="1">IF(AND('Raw Data'!AD23&lt;&gt;"",'Raw Data'!AD23&lt;&gt;0),ROUNDDOWN('Raw Data'!AD23,Title!$M$1),"")</f>
        <v/>
      </c>
      <c r="CU25" s="109" t="str">
        <f ca="1">IF(AND('Raw Data'!AE23&lt;&gt;"",'Raw Data'!AE23&lt;&gt;0),'Raw Data'!AE23,"")</f>
        <v/>
      </c>
      <c r="CV25" s="97" t="str">
        <f ca="1">IF(AND(CT25&gt;0,CT25&lt;&gt;""),IF(Title!$K$1=0,ROUNDDOWN((1000*CT$1)/CT25,2),ROUND((1000*CT$1)/CT25,2)),IF(CT25="","",0))</f>
        <v/>
      </c>
      <c r="CW25" s="51" t="str">
        <f ca="1">IF(OR(CT25&lt;&gt;"",CU25&lt;&gt;""),RANK(CX25,CX$5:INDIRECT(CW$1,TRUE)),"")</f>
        <v/>
      </c>
      <c r="CX25" s="71" t="str">
        <f t="shared" ca="1" si="37"/>
        <v/>
      </c>
      <c r="CY25" s="71" t="str">
        <f t="shared" ca="1" si="15"/>
        <v/>
      </c>
      <c r="CZ25" s="104" t="str">
        <f ca="1">IF(CY25&lt;&gt;"",RANK(CY25,CY$5:INDIRECT(CZ$1,TRUE)),"")</f>
        <v/>
      </c>
      <c r="DA25" s="111" t="str">
        <f ca="1">IF(AND('Raw Data'!AF23&lt;&gt;"",'Raw Data'!AF23&lt;&gt;0),ROUNDDOWN('Raw Data'!AF23,Title!$M$1),"")</f>
        <v/>
      </c>
      <c r="DB25" s="109" t="str">
        <f ca="1">IF(AND('Raw Data'!AG23&lt;&gt;"",'Raw Data'!AG23&lt;&gt;0),'Raw Data'!AG23,"")</f>
        <v/>
      </c>
      <c r="DC25" s="97" t="str">
        <f ca="1">IF(AND(DA25&gt;0,DA25&lt;&gt;""),IF(Title!$K$1=0,ROUNDDOWN((1000*DA$1)/DA25,2),ROUND((1000*DA$1)/DA25,2)),IF(DA25="","",0))</f>
        <v/>
      </c>
      <c r="DD25" s="51" t="str">
        <f ca="1">IF(OR(DA25&lt;&gt;"",DB25&lt;&gt;""),RANK(DE25,DE$5:INDIRECT(DD$1,TRUE)),"")</f>
        <v/>
      </c>
      <c r="DE25" s="71" t="str">
        <f t="shared" ca="1" si="38"/>
        <v/>
      </c>
      <c r="DF25" s="71" t="str">
        <f t="shared" ca="1" si="16"/>
        <v/>
      </c>
      <c r="DG25" s="104" t="str">
        <f ca="1">IF(DF25&lt;&gt;"",RANK(DF25,DF$5:INDIRECT(DG$1,TRUE)),"")</f>
        <v/>
      </c>
      <c r="DH25" s="111" t="str">
        <f ca="1">IF(AND('Raw Data'!AH23&lt;&gt;"",'Raw Data'!AH23&lt;&gt;0),ROUNDDOWN('Raw Data'!AH23,Title!$M$1),"")</f>
        <v/>
      </c>
      <c r="DI25" s="109" t="str">
        <f ca="1">IF(AND('Raw Data'!AI23&lt;&gt;"",'Raw Data'!AI23&lt;&gt;0),'Raw Data'!AI23,"")</f>
        <v/>
      </c>
      <c r="DJ25" s="97" t="str">
        <f ca="1">IF(AND(DH25&gt;0,DH25&lt;&gt;""),IF(Title!$K$1=0,ROUNDDOWN((1000*DH$1)/DH25,2),ROUND((1000*DH$1)/DH25,2)),IF(DH25="","",0))</f>
        <v/>
      </c>
      <c r="DK25" s="51" t="str">
        <f ca="1">IF(OR(DH25&lt;&gt;"",DI25&lt;&gt;""),RANK(DL25,DL$5:INDIRECT(DK$1,TRUE)),"")</f>
        <v/>
      </c>
      <c r="DL25" s="71" t="str">
        <f t="shared" ca="1" si="39"/>
        <v/>
      </c>
      <c r="DM25" s="71" t="str">
        <f t="shared" ca="1" si="17"/>
        <v/>
      </c>
      <c r="DN25" s="104" t="str">
        <f ca="1">IF(DM25&lt;&gt;"",RANK(DM25,DM$5:INDIRECT(DN$1,TRUE)),"")</f>
        <v/>
      </c>
      <c r="DO25" s="111" t="str">
        <f ca="1">IF(AND('Raw Data'!AJ23&lt;&gt;"",'Raw Data'!AJ23&lt;&gt;0),ROUNDDOWN('Raw Data'!AJ23,Title!$M$1),"")</f>
        <v/>
      </c>
      <c r="DP25" s="109" t="str">
        <f ca="1">IF(AND('Raw Data'!AK23&lt;&gt;"",'Raw Data'!AK23&lt;&gt;0),'Raw Data'!AK23,"")</f>
        <v/>
      </c>
      <c r="DQ25" s="97" t="str">
        <f ca="1">IF(AND(DO25&gt;0,DO25&lt;&gt;""),IF(Title!$K$1=0,ROUNDDOWN((1000*DO$1)/DO25,2),ROUND((1000*DO$1)/DO25,2)),IF(DO25="","",0))</f>
        <v/>
      </c>
      <c r="DR25" s="51" t="str">
        <f ca="1">IF(OR(DO25&lt;&gt;"",DP25&lt;&gt;""),RANK(DS25,DS$5:INDIRECT(DR$1,TRUE)),"")</f>
        <v/>
      </c>
      <c r="DS25" s="71" t="str">
        <f t="shared" ca="1" si="40"/>
        <v/>
      </c>
      <c r="DT25" s="71" t="str">
        <f t="shared" ca="1" si="18"/>
        <v/>
      </c>
      <c r="DU25" s="104" t="str">
        <f ca="1">IF(DT25&lt;&gt;"",RANK(DT25,DT$5:INDIRECT(DU$1,TRUE)),"")</f>
        <v/>
      </c>
      <c r="DV25" s="111" t="str">
        <f ca="1">IF(AND('Raw Data'!AL23&lt;&gt;"",'Raw Data'!AL23&lt;&gt;0),ROUNDDOWN('Raw Data'!AL23,Title!$M$1),"")</f>
        <v/>
      </c>
      <c r="DW25" s="109" t="str">
        <f ca="1">IF(AND('Raw Data'!AM23&lt;&gt;"",'Raw Data'!AM23&lt;&gt;0),'Raw Data'!AM23,"")</f>
        <v/>
      </c>
      <c r="DX25" s="97" t="str">
        <f ca="1">IF(AND(DV25&gt;0,DV25&lt;&gt;""),IF(Title!$K$1=0,ROUNDDOWN((1000*DV$1)/DV25,2),ROUND((1000*DV$1)/DV25,2)),IF(DV25="","",0))</f>
        <v/>
      </c>
      <c r="DY25" s="51" t="str">
        <f ca="1">IF(OR(DV25&lt;&gt;"",DW25&lt;&gt;""),RANK(DZ25,DZ$5:INDIRECT(DY$1,TRUE)),"")</f>
        <v/>
      </c>
      <c r="DZ25" s="71" t="str">
        <f t="shared" ca="1" si="41"/>
        <v/>
      </c>
      <c r="EA25" s="71" t="str">
        <f t="shared" ca="1" si="19"/>
        <v/>
      </c>
      <c r="EB25" s="104" t="str">
        <f ca="1">IF(EA25&lt;&gt;"",RANK(EA25,EA$5:INDIRECT(EB$1,TRUE)),"")</f>
        <v/>
      </c>
      <c r="EC25" s="111" t="str">
        <f ca="1">IF(AND('Raw Data'!AN23&lt;&gt;"",'Raw Data'!AN23&lt;&gt;0),ROUNDDOWN('Raw Data'!AN23,Title!$M$1),"")</f>
        <v/>
      </c>
      <c r="ED25" s="109" t="str">
        <f ca="1">IF(AND('Raw Data'!AO23&lt;&gt;"",'Raw Data'!AO23&lt;&gt;0),'Raw Data'!AO23,"")</f>
        <v/>
      </c>
      <c r="EE25" s="97" t="str">
        <f ca="1">IF(AND(EC25&gt;0,EC25&lt;&gt;""),IF(Title!$K$1=0,ROUNDDOWN((1000*EC$1)/EC25,2),ROUND((1000*EC$1)/EC25,2)),IF(EC25="","",0))</f>
        <v/>
      </c>
      <c r="EF25" s="51" t="str">
        <f ca="1">IF(OR(EC25&lt;&gt;"",ED25&lt;&gt;""),RANK(EG25,EG$5:INDIRECT(EF$1,TRUE)),"")</f>
        <v/>
      </c>
      <c r="EG25" s="71" t="str">
        <f t="shared" ca="1" si="42"/>
        <v/>
      </c>
      <c r="EH25" s="71" t="str">
        <f t="shared" ca="1" si="20"/>
        <v/>
      </c>
      <c r="EI25" s="104" t="str">
        <f ca="1">IF(EH25&lt;&gt;"",RANK(EH25,EH$5:INDIRECT(EI$1,TRUE)),"")</f>
        <v/>
      </c>
      <c r="EJ25" s="111" t="str">
        <f ca="1">IF(AND('Raw Data'!AP23&lt;&gt;"",'Raw Data'!AP23&lt;&gt;0),ROUNDDOWN('Raw Data'!AP23,Title!$M$1),"")</f>
        <v/>
      </c>
      <c r="EK25" s="106" t="str">
        <f ca="1">IF(AND('Raw Data'!AQ23&lt;&gt;"",'Raw Data'!AQ23&lt;&gt;0),'Raw Data'!AQ23,"")</f>
        <v/>
      </c>
      <c r="EL25" s="97" t="str">
        <f ca="1">IF(AND(EJ25&gt;0,EJ25&lt;&gt;""),IF(Title!$K$1=0,ROUNDDOWN((1000*EJ$1)/EJ25,2),ROUND((1000*EJ$1)/EJ25,2)),IF(EJ25="","",0))</f>
        <v/>
      </c>
      <c r="EM25" s="51" t="str">
        <f ca="1">IF(OR(EJ25&lt;&gt;"",EK25&lt;&gt;""),RANK(EN25,EN$5:INDIRECT(EM$1,TRUE)),"")</f>
        <v/>
      </c>
      <c r="EN25" s="71" t="str">
        <f t="shared" ca="1" si="43"/>
        <v/>
      </c>
      <c r="EO25" s="71" t="str">
        <f t="shared" ca="1" si="21"/>
        <v/>
      </c>
      <c r="EP25" s="104" t="str">
        <f ca="1">IF(EO25&lt;&gt;"",RANK(EO25,EO$5:INDIRECT(EP$1,TRUE)),"")</f>
        <v/>
      </c>
      <c r="EQ25" s="51" t="str">
        <f t="shared" ca="1" si="44"/>
        <v>$ER$25:$FC$25</v>
      </c>
      <c r="ER25" s="71">
        <f t="shared" si="45"/>
        <v>0</v>
      </c>
      <c r="ES25" s="71">
        <f t="shared" ca="1" si="46"/>
        <v>0</v>
      </c>
      <c r="ET25" s="71">
        <f t="shared" ca="1" si="47"/>
        <v>0</v>
      </c>
      <c r="EU25" s="71">
        <f t="shared" ca="1" si="48"/>
        <v>0</v>
      </c>
      <c r="EV25" s="71">
        <f t="shared" ca="1" si="49"/>
        <v>0</v>
      </c>
      <c r="EW25" s="71">
        <f t="shared" ca="1" si="50"/>
        <v>0</v>
      </c>
      <c r="EX25" s="71">
        <f t="shared" ca="1" si="51"/>
        <v>0</v>
      </c>
      <c r="EY25" s="71">
        <f t="shared" ca="1" si="52"/>
        <v>0</v>
      </c>
      <c r="EZ25" s="71">
        <f t="shared" ca="1" si="53"/>
        <v>0</v>
      </c>
      <c r="FA25" s="71">
        <f t="shared" ca="1" si="54"/>
        <v>0</v>
      </c>
      <c r="FB25" s="71">
        <f t="shared" ca="1" si="55"/>
        <v>0</v>
      </c>
      <c r="FC25" s="71">
        <f t="shared" ca="1" si="56"/>
        <v>0</v>
      </c>
      <c r="FD25" s="71">
        <f t="shared" ca="1" si="57"/>
        <v>0</v>
      </c>
      <c r="FE25" s="71">
        <f t="shared" ca="1" si="58"/>
        <v>0</v>
      </c>
      <c r="FF25" s="71">
        <f t="shared" ca="1" si="59"/>
        <v>0</v>
      </c>
      <c r="FG25" s="71">
        <f t="shared" ca="1" si="60"/>
        <v>0</v>
      </c>
      <c r="FH25" s="71">
        <f t="shared" ca="1" si="61"/>
        <v>0</v>
      </c>
      <c r="FI25" s="71">
        <f t="shared" ca="1" si="62"/>
        <v>0</v>
      </c>
      <c r="FJ25" s="71">
        <f t="shared" ca="1" si="63"/>
        <v>0</v>
      </c>
      <c r="FK25" s="71">
        <f t="shared" ca="1" si="64"/>
        <v>0</v>
      </c>
      <c r="FL25" s="51" t="str">
        <f t="shared" si="65"/>
        <v>$FM$25:$FX$25</v>
      </c>
      <c r="FM25" s="72">
        <f t="shared" si="66"/>
        <v>0</v>
      </c>
      <c r="FN25" s="51">
        <f t="shared" si="67"/>
        <v>0</v>
      </c>
      <c r="FO25" s="51">
        <f t="shared" si="68"/>
        <v>0</v>
      </c>
      <c r="FP25" s="51">
        <f t="shared" si="69"/>
        <v>0</v>
      </c>
      <c r="FQ25" s="51">
        <f t="shared" si="70"/>
        <v>0</v>
      </c>
      <c r="FR25" s="51">
        <f t="shared" si="71"/>
        <v>0</v>
      </c>
      <c r="FS25" s="51">
        <f t="shared" si="72"/>
        <v>0</v>
      </c>
      <c r="FT25" s="51">
        <f t="shared" si="73"/>
        <v>0</v>
      </c>
      <c r="FU25" s="51">
        <f t="shared" si="74"/>
        <v>0</v>
      </c>
      <c r="FV25" s="51">
        <f t="shared" si="75"/>
        <v>0</v>
      </c>
      <c r="FW25" s="51">
        <f t="shared" si="76"/>
        <v>0</v>
      </c>
      <c r="FX25" s="51">
        <f t="shared" si="77"/>
        <v>0</v>
      </c>
      <c r="FY25" s="51">
        <f t="shared" si="78"/>
        <v>0</v>
      </c>
      <c r="FZ25" s="51">
        <f t="shared" si="79"/>
        <v>0</v>
      </c>
      <c r="GA25" s="51">
        <f t="shared" si="80"/>
        <v>0</v>
      </c>
      <c r="GB25" s="51">
        <f t="shared" si="81"/>
        <v>0</v>
      </c>
      <c r="GC25" s="51">
        <f t="shared" si="82"/>
        <v>0</v>
      </c>
      <c r="GD25" s="51">
        <f t="shared" si="83"/>
        <v>0</v>
      </c>
      <c r="GE25" s="51">
        <f t="shared" si="84"/>
        <v>0</v>
      </c>
      <c r="GF25" s="51">
        <f t="shared" si="85"/>
        <v>0</v>
      </c>
      <c r="GG25" s="51" t="str">
        <f t="shared" si="86"/>
        <v>GS25</v>
      </c>
      <c r="GH25" s="71">
        <f ca="1">GetDiscardScore($ER25:ER25,GH$1)</f>
        <v>0</v>
      </c>
      <c r="GI25" s="71">
        <f ca="1">GetDiscardScore($ER25:ES25,GI$1)</f>
        <v>0</v>
      </c>
      <c r="GJ25" s="71">
        <f ca="1">GetDiscardScore($ER25:ET25,GJ$1)</f>
        <v>0</v>
      </c>
      <c r="GK25" s="71">
        <f ca="1">GetDiscardScore($ER25:EU25,GK$1)</f>
        <v>0</v>
      </c>
      <c r="GL25" s="71">
        <f ca="1">GetDiscardScore($ER25:EV25,GL$1)</f>
        <v>0</v>
      </c>
      <c r="GM25" s="71">
        <f ca="1">GetDiscardScore($ER25:EW25,GM$1)</f>
        <v>0</v>
      </c>
      <c r="GN25" s="71">
        <f ca="1">GetDiscardScore($ER25:EX25,GN$1)</f>
        <v>0</v>
      </c>
      <c r="GO25" s="71">
        <f ca="1">GetDiscardScore($ER25:EY25,GO$1)</f>
        <v>0</v>
      </c>
      <c r="GP25" s="71">
        <f ca="1">GetDiscardScore($ER25:EZ25,GP$1)</f>
        <v>0</v>
      </c>
      <c r="GQ25" s="71">
        <f ca="1">GetDiscardScore($ER25:FA25,GQ$1)</f>
        <v>0</v>
      </c>
      <c r="GR25" s="71">
        <f ca="1">GetDiscardScore($ER25:FB25,GR$1)</f>
        <v>0</v>
      </c>
      <c r="GS25" s="71">
        <f ca="1">GetDiscardScore($ER25:FC25,GS$1)</f>
        <v>0</v>
      </c>
      <c r="GT25" s="71">
        <f ca="1">GetDiscardScore($ER25:FD25,GT$1)</f>
        <v>0</v>
      </c>
      <c r="GU25" s="71">
        <f ca="1">GetDiscardScore($ER25:FE25,GU$1)</f>
        <v>0</v>
      </c>
      <c r="GV25" s="71">
        <f ca="1">GetDiscardScore($ER25:FF25,GV$1)</f>
        <v>0</v>
      </c>
      <c r="GW25" s="71">
        <f ca="1">GetDiscardScore($ER25:FG25,GW$1)</f>
        <v>0</v>
      </c>
      <c r="GX25" s="71">
        <f ca="1">GetDiscardScore($ER25:FH25,GX$1)</f>
        <v>0</v>
      </c>
      <c r="GY25" s="71">
        <f ca="1">GetDiscardScore($ER25:FI25,GY$1)</f>
        <v>0</v>
      </c>
      <c r="GZ25" s="71">
        <f ca="1">GetDiscardScore($ER25:FJ25,GZ$1)</f>
        <v>0</v>
      </c>
      <c r="HA25" s="71">
        <f ca="1">GetDiscardScore($ER25:FK25,HA$1)</f>
        <v>0</v>
      </c>
      <c r="HB25" s="73" t="str">
        <f t="shared" ca="1" si="87"/>
        <v/>
      </c>
      <c r="HC25" s="72" t="str">
        <f ca="1">IF(HB25&lt;&gt;"",RANK(HB25,HB$5:INDIRECT(HC$1,TRUE),0),"")</f>
        <v/>
      </c>
      <c r="HD25" s="70" t="str">
        <f t="shared" ca="1" si="88"/>
        <v/>
      </c>
    </row>
    <row r="26" spans="1:212" s="74" customFormat="1" ht="11.25">
      <c r="A26" s="39">
        <v>22</v>
      </c>
      <c r="B26" s="39" t="str">
        <f ca="1">IF('Raw Data'!B24&lt;&gt;"",'Raw Data'!B24,"")</f>
        <v/>
      </c>
      <c r="C26" s="74" t="str">
        <f ca="1">IF('Raw Data'!C24&lt;&gt;"",'Raw Data'!C24,"")</f>
        <v/>
      </c>
      <c r="D26" s="40" t="str">
        <f t="shared" ca="1" si="22"/>
        <v/>
      </c>
      <c r="E26" s="75" t="str">
        <f t="shared" ca="1" si="23"/>
        <v/>
      </c>
      <c r="F26" s="100" t="str">
        <f t="shared" ca="1" si="0"/>
        <v/>
      </c>
      <c r="G26" s="114" t="str">
        <f ca="1">IF(AND('Raw Data'!D24&lt;&gt;"",'Raw Data'!D24&lt;&gt;0),ROUNDDOWN('Raw Data'!D24,Title!$M$1),"")</f>
        <v/>
      </c>
      <c r="H26" s="110" t="str">
        <f ca="1">IF(AND('Raw Data'!E24&lt;&gt;"",'Raw Data'!E24&lt;&gt;0),'Raw Data'!E24,"")</f>
        <v/>
      </c>
      <c r="I26" s="98" t="str">
        <f ca="1">IF(AND(G26&lt;&gt;"",G26&gt;0),IF(Title!$K$1=0,ROUNDDOWN((1000*G$1)/G26,2),ROUND((1000*G$1)/G26,2)),IF(G26="","",0))</f>
        <v/>
      </c>
      <c r="J26" s="74" t="str">
        <f ca="1">IF(K26&lt;&gt;0,RANK(K26,K$5:INDIRECT(J$1,TRUE)),"")</f>
        <v/>
      </c>
      <c r="K26" s="77">
        <f t="shared" ca="1" si="89"/>
        <v>0</v>
      </c>
      <c r="L26" s="77" t="str">
        <f t="shared" ca="1" si="2"/>
        <v/>
      </c>
      <c r="M26" s="105" t="str">
        <f ca="1">IF(L26&lt;&gt;"",RANK(L26,L$5:INDIRECT(M$1,TRUE)),"")</f>
        <v/>
      </c>
      <c r="N26" s="114" t="str">
        <f ca="1">IF(AND('Raw Data'!F24&lt;&gt;"",'Raw Data'!F24&lt;&gt;0),ROUNDDOWN('Raw Data'!F24,Title!$M$1),"")</f>
        <v/>
      </c>
      <c r="O26" s="110" t="str">
        <f ca="1">IF(AND('Raw Data'!G24&lt;&gt;"",'Raw Data'!G24&lt;&gt;0),'Raw Data'!G24,"")</f>
        <v/>
      </c>
      <c r="P26" s="98" t="str">
        <f ca="1">IF(AND(N26&gt;0,N26&lt;&gt;""),IF(Title!$K$1=0,ROUNDDOWN((1000*N$1)/N26,2),ROUND((1000*N$1)/N26,2)),IF(N26="","",0))</f>
        <v/>
      </c>
      <c r="Q26" s="74" t="str">
        <f ca="1">IF(OR(N26&lt;&gt;"",O26&lt;&gt;""),RANK(R26,R$5:INDIRECT(Q$1,TRUE)),"")</f>
        <v/>
      </c>
      <c r="R26" s="77" t="str">
        <f t="shared" ca="1" si="24"/>
        <v/>
      </c>
      <c r="S26" s="77" t="str">
        <f t="shared" ca="1" si="3"/>
        <v/>
      </c>
      <c r="T26" s="105" t="str">
        <f ca="1">IF(S26&lt;&gt;"",RANK(S26,S$5:INDIRECT(T$1,TRUE)),"")</f>
        <v/>
      </c>
      <c r="U26" s="114" t="str">
        <f ca="1">IF(AND('Raw Data'!H24&lt;&gt;"",'Raw Data'!H24&lt;&gt;0),ROUNDDOWN('Raw Data'!H24,Title!$M$1),"")</f>
        <v/>
      </c>
      <c r="V26" s="110" t="str">
        <f ca="1">IF(AND('Raw Data'!I24&lt;&gt;"",'Raw Data'!I24&lt;&gt;0),'Raw Data'!I24,"")</f>
        <v/>
      </c>
      <c r="W26" s="98" t="str">
        <f ca="1">IF(AND(U26&gt;0,U26&lt;&gt;""),IF(Title!$K$1=0,ROUNDDOWN((1000*U$1)/U26,2),ROUND((1000*U$1)/U26,2)),IF(U26="","",0))</f>
        <v/>
      </c>
      <c r="X26" s="74" t="str">
        <f ca="1">IF(OR(U26&lt;&gt;"",V26&lt;&gt;""),RANK(Y26,Y$5:INDIRECT(X$1,TRUE)),"")</f>
        <v/>
      </c>
      <c r="Y26" s="77" t="str">
        <f t="shared" ca="1" si="25"/>
        <v/>
      </c>
      <c r="Z26" s="77" t="str">
        <f t="shared" ca="1" si="4"/>
        <v/>
      </c>
      <c r="AA26" s="105" t="str">
        <f ca="1">IF(Z26&lt;&gt;"",RANK(Z26,Z$5:INDIRECT(AA$1,TRUE)),"")</f>
        <v/>
      </c>
      <c r="AB26" s="114" t="str">
        <f ca="1">IF(AND('Raw Data'!J24&lt;&gt;"",'Raw Data'!J24&lt;&gt;0),ROUNDDOWN('Raw Data'!J24,Title!$M$1),"")</f>
        <v/>
      </c>
      <c r="AC26" s="110" t="str">
        <f ca="1">IF(AND('Raw Data'!K24&lt;&gt;"",'Raw Data'!K24&lt;&gt;0),'Raw Data'!K24,"")</f>
        <v/>
      </c>
      <c r="AD26" s="98" t="str">
        <f ca="1">IF(AND(AB26&gt;0,AB26&lt;&gt;""),IF(Title!$K$1=0,ROUNDDOWN((1000*AB$1)/AB26,2),ROUND((1000*AB$1)/AB26,2)),IF(AB26="","",0))</f>
        <v/>
      </c>
      <c r="AE26" s="74" t="str">
        <f ca="1">IF(OR(AB26&lt;&gt;"",AC26&lt;&gt;""),RANK(AF26,AF$5:INDIRECT(AE$1,TRUE)),"")</f>
        <v/>
      </c>
      <c r="AF26" s="77" t="str">
        <f t="shared" ca="1" si="26"/>
        <v/>
      </c>
      <c r="AG26" s="77" t="str">
        <f t="shared" ca="1" si="5"/>
        <v/>
      </c>
      <c r="AH26" s="105" t="str">
        <f ca="1">IF(AG26&lt;&gt;"",RANK(AG26,AG$5:INDIRECT(AH$1,TRUE)),"")</f>
        <v/>
      </c>
      <c r="AI26" s="114" t="str">
        <f ca="1">IF(AND('Raw Data'!L24&lt;&gt;"",'Raw Data'!L24&lt;&gt;0),ROUNDDOWN('Raw Data'!L24,Title!$M$1),"")</f>
        <v/>
      </c>
      <c r="AJ26" s="110" t="str">
        <f ca="1">IF(AND('Raw Data'!M24&lt;&gt;"",'Raw Data'!M24&lt;&gt;0),'Raw Data'!M24,"")</f>
        <v/>
      </c>
      <c r="AK26" s="98" t="str">
        <f ca="1">IF(AND(AI26&gt;0,AI26&lt;&gt;""),IF(Title!$K$1=0,ROUNDDOWN((1000*AI$1)/AI26,2),ROUND((1000*AI$1)/AI26,2)),IF(AI26="","",0))</f>
        <v/>
      </c>
      <c r="AL26" s="74" t="str">
        <f ca="1">IF(OR(AI26&lt;&gt;"",AJ26&lt;&gt;""),RANK(AM26,AM$5:INDIRECT(AL$1,TRUE)),"")</f>
        <v/>
      </c>
      <c r="AM26" s="77" t="str">
        <f t="shared" ca="1" si="27"/>
        <v/>
      </c>
      <c r="AN26" s="77" t="str">
        <f t="shared" ca="1" si="6"/>
        <v/>
      </c>
      <c r="AO26" s="105" t="str">
        <f ca="1">IF(AN26&lt;&gt;"",RANK(AN26,AN$5:INDIRECT(AO$1,TRUE)),"")</f>
        <v/>
      </c>
      <c r="AP26" s="114" t="str">
        <f ca="1">IF(AND('Raw Data'!N24&lt;&gt;"",'Raw Data'!N24&lt;&gt;0),ROUNDDOWN('Raw Data'!N24,Title!$M$1),"")</f>
        <v/>
      </c>
      <c r="AQ26" s="110" t="str">
        <f ca="1">IF(AND('Raw Data'!O24&lt;&gt;"",'Raw Data'!O24&lt;&gt;0),'Raw Data'!O24,"")</f>
        <v/>
      </c>
      <c r="AR26" s="98" t="str">
        <f ca="1">IF(AND(AP26&gt;0,AP26&lt;&gt;""),IF(Title!$K$1=0,ROUNDDOWN((1000*AP$1)/AP26,2),ROUND((1000*AP$1)/AP26,2)),IF(AP26="","",0))</f>
        <v/>
      </c>
      <c r="AS26" s="74" t="str">
        <f ca="1">IF(OR(AP26&lt;&gt;"",AQ26&lt;&gt;""),RANK(AT26,AT$5:INDIRECT(AS$1,TRUE)),"")</f>
        <v/>
      </c>
      <c r="AT26" s="77" t="str">
        <f t="shared" ca="1" si="28"/>
        <v/>
      </c>
      <c r="AU26" s="77" t="str">
        <f t="shared" ca="1" si="7"/>
        <v/>
      </c>
      <c r="AV26" s="105" t="str">
        <f ca="1">IF(AU26&lt;&gt;"",RANK(AU26,AU$5:INDIRECT(AV$1,TRUE)),"")</f>
        <v/>
      </c>
      <c r="AW26" s="114" t="str">
        <f ca="1">IF(AND('Raw Data'!P24&lt;&gt;"",'Raw Data'!P24&lt;&gt;0),ROUNDDOWN('Raw Data'!P24,Title!$M$1),"")</f>
        <v/>
      </c>
      <c r="AX26" s="110" t="str">
        <f ca="1">IF(AND('Raw Data'!Q24&lt;&gt;"",'Raw Data'!Q24&lt;&gt;0),'Raw Data'!Q24,"")</f>
        <v/>
      </c>
      <c r="AY26" s="98" t="str">
        <f ca="1">IF(AND(AW26&gt;0,AW26&lt;&gt;""),IF(Title!$K$1=0,ROUNDDOWN((1000*AW$1)/AW26,2),ROUND((1000*AW$1)/AW26,2)),IF(AW26="","",0))</f>
        <v/>
      </c>
      <c r="AZ26" s="74" t="str">
        <f ca="1">IF(OR(AW26&lt;&gt;"",AX26&lt;&gt;""),RANK(BA26,BA$5:INDIRECT(AZ$1,TRUE)),"")</f>
        <v/>
      </c>
      <c r="BA26" s="77" t="str">
        <f t="shared" ca="1" si="29"/>
        <v/>
      </c>
      <c r="BB26" s="77" t="str">
        <f t="shared" ca="1" si="8"/>
        <v/>
      </c>
      <c r="BC26" s="105" t="str">
        <f ca="1">IF(BB26&lt;&gt;"",RANK(BB26,BB$5:INDIRECT(BC$1,TRUE)),"")</f>
        <v/>
      </c>
      <c r="BD26" s="114" t="str">
        <f ca="1">IF(AND('Raw Data'!R24&lt;&gt;"",'Raw Data'!R24&lt;&gt;0),ROUNDDOWN('Raw Data'!R24,Title!$M$1),"")</f>
        <v/>
      </c>
      <c r="BE26" s="110" t="str">
        <f ca="1">IF(AND('Raw Data'!S24&lt;&gt;"",'Raw Data'!S24&lt;&gt;0),'Raw Data'!S24,"")</f>
        <v/>
      </c>
      <c r="BF26" s="98" t="str">
        <f ca="1">IF(AND(BD26&gt;0,BD26&lt;&gt;""),IF(Title!$K$1=0,ROUNDDOWN((1000*BD$1)/BD26,2),ROUND((1000*BD$1)/BD26,2)),IF(BD26="","",0))</f>
        <v/>
      </c>
      <c r="BG26" s="74" t="str">
        <f ca="1">IF(OR(BD26&lt;&gt;"",BE26&lt;&gt;""),RANK(BH26,BH$5:INDIRECT(BG$1,TRUE)),"")</f>
        <v/>
      </c>
      <c r="BH26" s="77" t="str">
        <f t="shared" ca="1" si="30"/>
        <v/>
      </c>
      <c r="BI26" s="77" t="str">
        <f t="shared" ca="1" si="9"/>
        <v/>
      </c>
      <c r="BJ26" s="105" t="str">
        <f ca="1">IF(BI26&lt;&gt;"",RANK(BI26,BI$5:INDIRECT(BJ$1,TRUE)),"")</f>
        <v/>
      </c>
      <c r="BK26" s="114" t="str">
        <f ca="1">IF(AND('Raw Data'!T24&lt;&gt;"",'Raw Data'!T24&lt;&gt;0),ROUNDDOWN('Raw Data'!T24,Title!$M$1),"")</f>
        <v/>
      </c>
      <c r="BL26" s="110" t="str">
        <f ca="1">IF(AND('Raw Data'!U24&lt;&gt;"",'Raw Data'!U24&lt;&gt;0),'Raw Data'!U24,"")</f>
        <v/>
      </c>
      <c r="BM26" s="98" t="str">
        <f t="shared" ca="1" si="31"/>
        <v/>
      </c>
      <c r="BN26" s="74" t="str">
        <f ca="1">IF(OR(BK26&lt;&gt;"",BL26&lt;&gt;""),RANK(BO26,BO$5:INDIRECT(BN$1,TRUE)),"")</f>
        <v/>
      </c>
      <c r="BO26" s="77" t="str">
        <f t="shared" ca="1" si="32"/>
        <v/>
      </c>
      <c r="BP26" s="77" t="str">
        <f t="shared" ca="1" si="10"/>
        <v/>
      </c>
      <c r="BQ26" s="105" t="str">
        <f ca="1">IF(BP26&lt;&gt;"",RANK(BP26,BP$5:INDIRECT(BQ$1,TRUE)),"")</f>
        <v/>
      </c>
      <c r="BR26" s="114" t="str">
        <f ca="1">IF(AND('Raw Data'!V24&lt;&gt;"",'Raw Data'!V24&lt;&gt;0),ROUNDDOWN('Raw Data'!V24,Title!$M$1),"")</f>
        <v/>
      </c>
      <c r="BS26" s="110" t="str">
        <f ca="1">IF(AND('Raw Data'!W24&lt;&gt;"",'Raw Data'!W24&lt;&gt;0),'Raw Data'!W24,"")</f>
        <v/>
      </c>
      <c r="BT26" s="98" t="str">
        <f ca="1">IF(AND(BR26&gt;0,BR26&lt;&gt;""),IF(Title!$K$1=0,ROUNDDOWN((1000*BR$1)/BR26,2),ROUND((1000*BR$1)/BR26,2)),IF(BR26="","",0))</f>
        <v/>
      </c>
      <c r="BU26" s="74" t="str">
        <f ca="1">IF(OR(BR26&lt;&gt;"",BS26&lt;&gt;""),RANK(BV26,BV$5:INDIRECT(BU$1,TRUE)),"")</f>
        <v/>
      </c>
      <c r="BV26" s="77" t="str">
        <f t="shared" ca="1" si="33"/>
        <v/>
      </c>
      <c r="BW26" s="77" t="str">
        <f t="shared" ca="1" si="11"/>
        <v/>
      </c>
      <c r="BX26" s="105" t="str">
        <f ca="1">IF(BW26&lt;&gt;"",RANK(BW26,BW$5:INDIRECT(BX$1,TRUE)),"")</f>
        <v/>
      </c>
      <c r="BY26" s="114" t="str">
        <f ca="1">IF(AND('Raw Data'!X24&lt;&gt;"",'Raw Data'!X24&lt;&gt;0),ROUNDDOWN('Raw Data'!X24,Title!$M$1),"")</f>
        <v/>
      </c>
      <c r="BZ26" s="110" t="str">
        <f ca="1">IF(AND('Raw Data'!Y24&lt;&gt;"",'Raw Data'!Y24&lt;&gt;0),'Raw Data'!Y24,"")</f>
        <v/>
      </c>
      <c r="CA26" s="98" t="str">
        <f ca="1">IF(AND(BY26&gt;0,BY26&lt;&gt;""),IF(Title!$K$1=0,ROUNDDOWN((1000*BY$1)/BY26,2),ROUND((1000*BY$1)/BY26,2)),IF(BY26="","",0))</f>
        <v/>
      </c>
      <c r="CB26" s="74" t="str">
        <f ca="1">IF(OR(BY26&lt;&gt;"",BZ26&lt;&gt;""),RANK(CC26,CC$5:INDIRECT(CB$1,TRUE)),"")</f>
        <v/>
      </c>
      <c r="CC26" s="77" t="str">
        <f t="shared" ca="1" si="34"/>
        <v/>
      </c>
      <c r="CD26" s="77" t="str">
        <f t="shared" ca="1" si="12"/>
        <v/>
      </c>
      <c r="CE26" s="105" t="str">
        <f ca="1">IF(CD26&lt;&gt;"",RANK(CD26,CD$5:INDIRECT(CE$1,TRUE)),"")</f>
        <v/>
      </c>
      <c r="CF26" s="114" t="str">
        <f ca="1">IF(AND('Raw Data'!Z24&lt;&gt;"",'Raw Data'!Z24&lt;&gt;0),ROUNDDOWN('Raw Data'!Z24,Title!$M$1),"")</f>
        <v/>
      </c>
      <c r="CG26" s="110" t="str">
        <f ca="1">IF(AND('Raw Data'!AA24&lt;&gt;"",'Raw Data'!AA24&lt;&gt;0),'Raw Data'!AA24,"")</f>
        <v/>
      </c>
      <c r="CH26" s="98" t="str">
        <f ca="1">IF(AND(CF26&gt;0,CF26&lt;&gt;""),IF(Title!$K$1=0,ROUNDDOWN((1000*CF$1)/CF26,2),ROUND((1000*CF$1)/CF26,2)),IF(CF26="","",0))</f>
        <v/>
      </c>
      <c r="CI26" s="74" t="str">
        <f ca="1">IF(OR(CF26&lt;&gt;"",CG26&lt;&gt;""),RANK(CJ26,CJ$5:INDIRECT(CI$1,TRUE)),"")</f>
        <v/>
      </c>
      <c r="CJ26" s="77" t="str">
        <f t="shared" ca="1" si="35"/>
        <v/>
      </c>
      <c r="CK26" s="77" t="str">
        <f t="shared" ca="1" si="13"/>
        <v/>
      </c>
      <c r="CL26" s="105" t="str">
        <f ca="1">IF(CK26&lt;&gt;"",RANK(CK26,CK$5:INDIRECT(CL$1,TRUE)),"")</f>
        <v/>
      </c>
      <c r="CM26" s="114" t="str">
        <f ca="1">IF(AND('Raw Data'!AB24&lt;&gt;"",'Raw Data'!AB24&lt;&gt;0),ROUNDDOWN('Raw Data'!AB24,Title!$M$1),"")</f>
        <v/>
      </c>
      <c r="CN26" s="110" t="str">
        <f ca="1">IF(AND('Raw Data'!AC24&lt;&gt;"",'Raw Data'!AC24&lt;&gt;0),'Raw Data'!AC24,"")</f>
        <v/>
      </c>
      <c r="CO26" s="98" t="str">
        <f ca="1">IF(AND(CM26&gt;0,CM26&lt;&gt;""),IF(Title!$K$1=0,ROUNDDOWN((1000*CM$1)/CM26,2),ROUND((1000*CM$1)/CM26,2)),IF(CM26="","",0))</f>
        <v/>
      </c>
      <c r="CP26" s="74" t="str">
        <f ca="1">IF(OR(CM26&lt;&gt;"",CN26&lt;&gt;""),RANK(CQ26,CQ$5:INDIRECT(CP$1,TRUE)),"")</f>
        <v/>
      </c>
      <c r="CQ26" s="77" t="str">
        <f t="shared" ca="1" si="36"/>
        <v/>
      </c>
      <c r="CR26" s="77" t="str">
        <f t="shared" ca="1" si="14"/>
        <v/>
      </c>
      <c r="CS26" s="105" t="str">
        <f ca="1">IF(CR26&lt;&gt;"",RANK(CR26,CR$5:INDIRECT(CS$1,TRUE)),"")</f>
        <v/>
      </c>
      <c r="CT26" s="114" t="str">
        <f ca="1">IF(AND('Raw Data'!AD24&lt;&gt;"",'Raw Data'!AD24&lt;&gt;0),ROUNDDOWN('Raw Data'!AD24,Title!$M$1),"")</f>
        <v/>
      </c>
      <c r="CU26" s="110" t="str">
        <f ca="1">IF(AND('Raw Data'!AE24&lt;&gt;"",'Raw Data'!AE24&lt;&gt;0),'Raw Data'!AE24,"")</f>
        <v/>
      </c>
      <c r="CV26" s="98" t="str">
        <f ca="1">IF(AND(CT26&gt;0,CT26&lt;&gt;""),IF(Title!$K$1=0,ROUNDDOWN((1000*CT$1)/CT26,2),ROUND((1000*CT$1)/CT26,2)),IF(CT26="","",0))</f>
        <v/>
      </c>
      <c r="CW26" s="74" t="str">
        <f ca="1">IF(OR(CT26&lt;&gt;"",CU26&lt;&gt;""),RANK(CX26,CX$5:INDIRECT(CW$1,TRUE)),"")</f>
        <v/>
      </c>
      <c r="CX26" s="77" t="str">
        <f t="shared" ca="1" si="37"/>
        <v/>
      </c>
      <c r="CY26" s="77" t="str">
        <f t="shared" ca="1" si="15"/>
        <v/>
      </c>
      <c r="CZ26" s="105" t="str">
        <f ca="1">IF(CY26&lt;&gt;"",RANK(CY26,CY$5:INDIRECT(CZ$1,TRUE)),"")</f>
        <v/>
      </c>
      <c r="DA26" s="114" t="str">
        <f ca="1">IF(AND('Raw Data'!AF24&lt;&gt;"",'Raw Data'!AF24&lt;&gt;0),ROUNDDOWN('Raw Data'!AF24,Title!$M$1),"")</f>
        <v/>
      </c>
      <c r="DB26" s="110" t="str">
        <f ca="1">IF(AND('Raw Data'!AG24&lt;&gt;"",'Raw Data'!AG24&lt;&gt;0),'Raw Data'!AG24,"")</f>
        <v/>
      </c>
      <c r="DC26" s="98" t="str">
        <f ca="1">IF(AND(DA26&gt;0,DA26&lt;&gt;""),IF(Title!$K$1=0,ROUNDDOWN((1000*DA$1)/DA26,2),ROUND((1000*DA$1)/DA26,2)),IF(DA26="","",0))</f>
        <v/>
      </c>
      <c r="DD26" s="74" t="str">
        <f ca="1">IF(OR(DA26&lt;&gt;"",DB26&lt;&gt;""),RANK(DE26,DE$5:INDIRECT(DD$1,TRUE)),"")</f>
        <v/>
      </c>
      <c r="DE26" s="77" t="str">
        <f t="shared" ca="1" si="38"/>
        <v/>
      </c>
      <c r="DF26" s="77" t="str">
        <f t="shared" ca="1" si="16"/>
        <v/>
      </c>
      <c r="DG26" s="105" t="str">
        <f ca="1">IF(DF26&lt;&gt;"",RANK(DF26,DF$5:INDIRECT(DG$1,TRUE)),"")</f>
        <v/>
      </c>
      <c r="DH26" s="114" t="str">
        <f ca="1">IF(AND('Raw Data'!AH24&lt;&gt;"",'Raw Data'!AH24&lt;&gt;0),ROUNDDOWN('Raw Data'!AH24,Title!$M$1),"")</f>
        <v/>
      </c>
      <c r="DI26" s="110" t="str">
        <f ca="1">IF(AND('Raw Data'!AI24&lt;&gt;"",'Raw Data'!AI24&lt;&gt;0),'Raw Data'!AI24,"")</f>
        <v/>
      </c>
      <c r="DJ26" s="98" t="str">
        <f ca="1">IF(AND(DH26&gt;0,DH26&lt;&gt;""),IF(Title!$K$1=0,ROUNDDOWN((1000*DH$1)/DH26,2),ROUND((1000*DH$1)/DH26,2)),IF(DH26="","",0))</f>
        <v/>
      </c>
      <c r="DK26" s="74" t="str">
        <f ca="1">IF(OR(DH26&lt;&gt;"",DI26&lt;&gt;""),RANK(DL26,DL$5:INDIRECT(DK$1,TRUE)),"")</f>
        <v/>
      </c>
      <c r="DL26" s="77" t="str">
        <f t="shared" ca="1" si="39"/>
        <v/>
      </c>
      <c r="DM26" s="77" t="str">
        <f t="shared" ca="1" si="17"/>
        <v/>
      </c>
      <c r="DN26" s="105" t="str">
        <f ca="1">IF(DM26&lt;&gt;"",RANK(DM26,DM$5:INDIRECT(DN$1,TRUE)),"")</f>
        <v/>
      </c>
      <c r="DO26" s="114" t="str">
        <f ca="1">IF(AND('Raw Data'!AJ24&lt;&gt;"",'Raw Data'!AJ24&lt;&gt;0),ROUNDDOWN('Raw Data'!AJ24,Title!$M$1),"")</f>
        <v/>
      </c>
      <c r="DP26" s="110" t="str">
        <f ca="1">IF(AND('Raw Data'!AK24&lt;&gt;"",'Raw Data'!AK24&lt;&gt;0),'Raw Data'!AK24,"")</f>
        <v/>
      </c>
      <c r="DQ26" s="98" t="str">
        <f ca="1">IF(AND(DO26&gt;0,DO26&lt;&gt;""),IF(Title!$K$1=0,ROUNDDOWN((1000*DO$1)/DO26,2),ROUND((1000*DO$1)/DO26,2)),IF(DO26="","",0))</f>
        <v/>
      </c>
      <c r="DR26" s="74" t="str">
        <f ca="1">IF(OR(DO26&lt;&gt;"",DP26&lt;&gt;""),RANK(DS26,DS$5:INDIRECT(DR$1,TRUE)),"")</f>
        <v/>
      </c>
      <c r="DS26" s="77" t="str">
        <f t="shared" ca="1" si="40"/>
        <v/>
      </c>
      <c r="DT26" s="77" t="str">
        <f t="shared" ca="1" si="18"/>
        <v/>
      </c>
      <c r="DU26" s="105" t="str">
        <f ca="1">IF(DT26&lt;&gt;"",RANK(DT26,DT$5:INDIRECT(DU$1,TRUE)),"")</f>
        <v/>
      </c>
      <c r="DV26" s="114" t="str">
        <f ca="1">IF(AND('Raw Data'!AL24&lt;&gt;"",'Raw Data'!AL24&lt;&gt;0),ROUNDDOWN('Raw Data'!AL24,Title!$M$1),"")</f>
        <v/>
      </c>
      <c r="DW26" s="110" t="str">
        <f ca="1">IF(AND('Raw Data'!AM24&lt;&gt;"",'Raw Data'!AM24&lt;&gt;0),'Raw Data'!AM24,"")</f>
        <v/>
      </c>
      <c r="DX26" s="98" t="str">
        <f ca="1">IF(AND(DV26&gt;0,DV26&lt;&gt;""),IF(Title!$K$1=0,ROUNDDOWN((1000*DV$1)/DV26,2),ROUND((1000*DV$1)/DV26,2)),IF(DV26="","",0))</f>
        <v/>
      </c>
      <c r="DY26" s="74" t="str">
        <f ca="1">IF(OR(DV26&lt;&gt;"",DW26&lt;&gt;""),RANK(DZ26,DZ$5:INDIRECT(DY$1,TRUE)),"")</f>
        <v/>
      </c>
      <c r="DZ26" s="77" t="str">
        <f t="shared" ca="1" si="41"/>
        <v/>
      </c>
      <c r="EA26" s="77" t="str">
        <f t="shared" ca="1" si="19"/>
        <v/>
      </c>
      <c r="EB26" s="105" t="str">
        <f ca="1">IF(EA26&lt;&gt;"",RANK(EA26,EA$5:INDIRECT(EB$1,TRUE)),"")</f>
        <v/>
      </c>
      <c r="EC26" s="114" t="str">
        <f ca="1">IF(AND('Raw Data'!AN24&lt;&gt;"",'Raw Data'!AN24&lt;&gt;0),ROUNDDOWN('Raw Data'!AN24,Title!$M$1),"")</f>
        <v/>
      </c>
      <c r="ED26" s="110" t="str">
        <f ca="1">IF(AND('Raw Data'!AO24&lt;&gt;"",'Raw Data'!AO24&lt;&gt;0),'Raw Data'!AO24,"")</f>
        <v/>
      </c>
      <c r="EE26" s="98" t="str">
        <f ca="1">IF(AND(EC26&gt;0,EC26&lt;&gt;""),IF(Title!$K$1=0,ROUNDDOWN((1000*EC$1)/EC26,2),ROUND((1000*EC$1)/EC26,2)),IF(EC26="","",0))</f>
        <v/>
      </c>
      <c r="EF26" s="74" t="str">
        <f ca="1">IF(OR(EC26&lt;&gt;"",ED26&lt;&gt;""),RANK(EG26,EG$5:INDIRECT(EF$1,TRUE)),"")</f>
        <v/>
      </c>
      <c r="EG26" s="77" t="str">
        <f t="shared" ca="1" si="42"/>
        <v/>
      </c>
      <c r="EH26" s="77" t="str">
        <f t="shared" ca="1" si="20"/>
        <v/>
      </c>
      <c r="EI26" s="105" t="str">
        <f ca="1">IF(EH26&lt;&gt;"",RANK(EH26,EH$5:INDIRECT(EI$1,TRUE)),"")</f>
        <v/>
      </c>
      <c r="EJ26" s="114" t="str">
        <f ca="1">IF(AND('Raw Data'!AP24&lt;&gt;"",'Raw Data'!AP24&lt;&gt;0),ROUNDDOWN('Raw Data'!AP24,Title!$M$1),"")</f>
        <v/>
      </c>
      <c r="EK26" s="107" t="str">
        <f ca="1">IF(AND('Raw Data'!AQ24&lt;&gt;"",'Raw Data'!AQ24&lt;&gt;0),'Raw Data'!AQ24,"")</f>
        <v/>
      </c>
      <c r="EL26" s="98" t="str">
        <f ca="1">IF(AND(EJ26&gt;0,EJ26&lt;&gt;""),IF(Title!$K$1=0,ROUNDDOWN((1000*EJ$1)/EJ26,2),ROUND((1000*EJ$1)/EJ26,2)),IF(EJ26="","",0))</f>
        <v/>
      </c>
      <c r="EM26" s="74" t="str">
        <f ca="1">IF(OR(EJ26&lt;&gt;"",EK26&lt;&gt;""),RANK(EN26,EN$5:INDIRECT(EM$1,TRUE)),"")</f>
        <v/>
      </c>
      <c r="EN26" s="77" t="str">
        <f t="shared" ca="1" si="43"/>
        <v/>
      </c>
      <c r="EO26" s="77" t="str">
        <f t="shared" ca="1" si="21"/>
        <v/>
      </c>
      <c r="EP26" s="105" t="str">
        <f ca="1">IF(EO26&lt;&gt;"",RANK(EO26,EO$5:INDIRECT(EP$1,TRUE)),"")</f>
        <v/>
      </c>
      <c r="EQ26" s="74" t="str">
        <f t="shared" ca="1" si="44"/>
        <v>$ER$26:$FC$26</v>
      </c>
      <c r="ER26" s="77">
        <f t="shared" si="45"/>
        <v>0</v>
      </c>
      <c r="ES26" s="77">
        <f t="shared" ca="1" si="46"/>
        <v>0</v>
      </c>
      <c r="ET26" s="77">
        <f t="shared" ca="1" si="47"/>
        <v>0</v>
      </c>
      <c r="EU26" s="77">
        <f t="shared" ca="1" si="48"/>
        <v>0</v>
      </c>
      <c r="EV26" s="77">
        <f t="shared" ca="1" si="49"/>
        <v>0</v>
      </c>
      <c r="EW26" s="77">
        <f t="shared" ca="1" si="50"/>
        <v>0</v>
      </c>
      <c r="EX26" s="77">
        <f t="shared" ca="1" si="51"/>
        <v>0</v>
      </c>
      <c r="EY26" s="77">
        <f t="shared" ca="1" si="52"/>
        <v>0</v>
      </c>
      <c r="EZ26" s="77">
        <f t="shared" ca="1" si="53"/>
        <v>0</v>
      </c>
      <c r="FA26" s="77">
        <f t="shared" ca="1" si="54"/>
        <v>0</v>
      </c>
      <c r="FB26" s="77">
        <f t="shared" ca="1" si="55"/>
        <v>0</v>
      </c>
      <c r="FC26" s="77">
        <f t="shared" ca="1" si="56"/>
        <v>0</v>
      </c>
      <c r="FD26" s="77">
        <f t="shared" ca="1" si="57"/>
        <v>0</v>
      </c>
      <c r="FE26" s="77">
        <f t="shared" ca="1" si="58"/>
        <v>0</v>
      </c>
      <c r="FF26" s="77">
        <f t="shared" ca="1" si="59"/>
        <v>0</v>
      </c>
      <c r="FG26" s="77">
        <f t="shared" ca="1" si="60"/>
        <v>0</v>
      </c>
      <c r="FH26" s="77">
        <f t="shared" ca="1" si="61"/>
        <v>0</v>
      </c>
      <c r="FI26" s="77">
        <f t="shared" ca="1" si="62"/>
        <v>0</v>
      </c>
      <c r="FJ26" s="77">
        <f t="shared" ca="1" si="63"/>
        <v>0</v>
      </c>
      <c r="FK26" s="77">
        <f t="shared" ca="1" si="64"/>
        <v>0</v>
      </c>
      <c r="FL26" s="74" t="str">
        <f t="shared" si="65"/>
        <v>$FM$26:$FX$26</v>
      </c>
      <c r="FM26" s="78">
        <f t="shared" si="66"/>
        <v>0</v>
      </c>
      <c r="FN26" s="74">
        <f t="shared" si="67"/>
        <v>0</v>
      </c>
      <c r="FO26" s="74">
        <f t="shared" si="68"/>
        <v>0</v>
      </c>
      <c r="FP26" s="74">
        <f t="shared" si="69"/>
        <v>0</v>
      </c>
      <c r="FQ26" s="74">
        <f t="shared" si="70"/>
        <v>0</v>
      </c>
      <c r="FR26" s="74">
        <f t="shared" si="71"/>
        <v>0</v>
      </c>
      <c r="FS26" s="74">
        <f t="shared" si="72"/>
        <v>0</v>
      </c>
      <c r="FT26" s="74">
        <f t="shared" si="73"/>
        <v>0</v>
      </c>
      <c r="FU26" s="74">
        <f t="shared" si="74"/>
        <v>0</v>
      </c>
      <c r="FV26" s="74">
        <f t="shared" si="75"/>
        <v>0</v>
      </c>
      <c r="FW26" s="74">
        <f t="shared" si="76"/>
        <v>0</v>
      </c>
      <c r="FX26" s="74">
        <f t="shared" si="77"/>
        <v>0</v>
      </c>
      <c r="FY26" s="74">
        <f t="shared" si="78"/>
        <v>0</v>
      </c>
      <c r="FZ26" s="74">
        <f t="shared" si="79"/>
        <v>0</v>
      </c>
      <c r="GA26" s="74">
        <f t="shared" si="80"/>
        <v>0</v>
      </c>
      <c r="GB26" s="74">
        <f t="shared" si="81"/>
        <v>0</v>
      </c>
      <c r="GC26" s="74">
        <f t="shared" si="82"/>
        <v>0</v>
      </c>
      <c r="GD26" s="74">
        <f t="shared" si="83"/>
        <v>0</v>
      </c>
      <c r="GE26" s="74">
        <f t="shared" si="84"/>
        <v>0</v>
      </c>
      <c r="GF26" s="74">
        <f t="shared" si="85"/>
        <v>0</v>
      </c>
      <c r="GG26" s="74" t="str">
        <f t="shared" si="86"/>
        <v>GS26</v>
      </c>
      <c r="GH26" s="77">
        <f ca="1">GetDiscardScore($ER26:ER26,GH$1)</f>
        <v>0</v>
      </c>
      <c r="GI26" s="77">
        <f ca="1">GetDiscardScore($ER26:ES26,GI$1)</f>
        <v>0</v>
      </c>
      <c r="GJ26" s="77">
        <f ca="1">GetDiscardScore($ER26:ET26,GJ$1)</f>
        <v>0</v>
      </c>
      <c r="GK26" s="77">
        <f ca="1">GetDiscardScore($ER26:EU26,GK$1)</f>
        <v>0</v>
      </c>
      <c r="GL26" s="77">
        <f ca="1">GetDiscardScore($ER26:EV26,GL$1)</f>
        <v>0</v>
      </c>
      <c r="GM26" s="77">
        <f ca="1">GetDiscardScore($ER26:EW26,GM$1)</f>
        <v>0</v>
      </c>
      <c r="GN26" s="77">
        <f ca="1">GetDiscardScore($ER26:EX26,GN$1)</f>
        <v>0</v>
      </c>
      <c r="GO26" s="77">
        <f ca="1">GetDiscardScore($ER26:EY26,GO$1)</f>
        <v>0</v>
      </c>
      <c r="GP26" s="77">
        <f ca="1">GetDiscardScore($ER26:EZ26,GP$1)</f>
        <v>0</v>
      </c>
      <c r="GQ26" s="77">
        <f ca="1">GetDiscardScore($ER26:FA26,GQ$1)</f>
        <v>0</v>
      </c>
      <c r="GR26" s="77">
        <f ca="1">GetDiscardScore($ER26:FB26,GR$1)</f>
        <v>0</v>
      </c>
      <c r="GS26" s="77">
        <f ca="1">GetDiscardScore($ER26:FC26,GS$1)</f>
        <v>0</v>
      </c>
      <c r="GT26" s="77">
        <f ca="1">GetDiscardScore($ER26:FD26,GT$1)</f>
        <v>0</v>
      </c>
      <c r="GU26" s="77">
        <f ca="1">GetDiscardScore($ER26:FE26,GU$1)</f>
        <v>0</v>
      </c>
      <c r="GV26" s="77">
        <f ca="1">GetDiscardScore($ER26:FF26,GV$1)</f>
        <v>0</v>
      </c>
      <c r="GW26" s="77">
        <f ca="1">GetDiscardScore($ER26:FG26,GW$1)</f>
        <v>0</v>
      </c>
      <c r="GX26" s="77">
        <f ca="1">GetDiscardScore($ER26:FH26,GX$1)</f>
        <v>0</v>
      </c>
      <c r="GY26" s="77">
        <f ca="1">GetDiscardScore($ER26:FI26,GY$1)</f>
        <v>0</v>
      </c>
      <c r="GZ26" s="77">
        <f ca="1">GetDiscardScore($ER26:FJ26,GZ$1)</f>
        <v>0</v>
      </c>
      <c r="HA26" s="77">
        <f ca="1">GetDiscardScore($ER26:FK26,HA$1)</f>
        <v>0</v>
      </c>
      <c r="HB26" s="79" t="str">
        <f t="shared" ca="1" si="87"/>
        <v/>
      </c>
      <c r="HC26" s="78" t="str">
        <f ca="1">IF(HB26&lt;&gt;"",RANK(HB26,HB$5:INDIRECT(HC$1,TRUE),0),"")</f>
        <v/>
      </c>
      <c r="HD26" s="76" t="str">
        <f t="shared" ca="1" si="88"/>
        <v/>
      </c>
    </row>
    <row r="27" spans="1:212" s="74" customFormat="1" ht="11.25">
      <c r="A27" s="39">
        <v>23</v>
      </c>
      <c r="B27" s="39" t="str">
        <f ca="1">IF('Raw Data'!B25&lt;&gt;"",'Raw Data'!B25,"")</f>
        <v/>
      </c>
      <c r="C27" s="74" t="str">
        <f ca="1">IF('Raw Data'!C25&lt;&gt;"",'Raw Data'!C25,"")</f>
        <v/>
      </c>
      <c r="D27" s="40" t="str">
        <f t="shared" ca="1" si="22"/>
        <v/>
      </c>
      <c r="E27" s="75" t="str">
        <f t="shared" ca="1" si="23"/>
        <v/>
      </c>
      <c r="F27" s="100" t="str">
        <f t="shared" ca="1" si="0"/>
        <v/>
      </c>
      <c r="G27" s="114" t="str">
        <f ca="1">IF(AND('Raw Data'!D25&lt;&gt;"",'Raw Data'!D25&lt;&gt;0),ROUNDDOWN('Raw Data'!D25,Title!$M$1),"")</f>
        <v/>
      </c>
      <c r="H27" s="110" t="str">
        <f ca="1">IF(AND('Raw Data'!E25&lt;&gt;"",'Raw Data'!E25&lt;&gt;0),'Raw Data'!E25,"")</f>
        <v/>
      </c>
      <c r="I27" s="98" t="str">
        <f ca="1">IF(AND(G27&lt;&gt;"",G27&gt;0),IF(Title!$K$1=0,ROUNDDOWN((1000*G$1)/G27,2),ROUND((1000*G$1)/G27,2)),IF(G27="","",0))</f>
        <v/>
      </c>
      <c r="J27" s="74" t="str">
        <f ca="1">IF(K27&lt;&gt;0,RANK(K27,K$5:INDIRECT(J$1,TRUE)),"")</f>
        <v/>
      </c>
      <c r="K27" s="77">
        <f t="shared" ca="1" si="89"/>
        <v>0</v>
      </c>
      <c r="L27" s="77" t="str">
        <f t="shared" ca="1" si="2"/>
        <v/>
      </c>
      <c r="M27" s="105" t="str">
        <f ca="1">IF(L27&lt;&gt;"",RANK(L27,L$5:INDIRECT(M$1,TRUE)),"")</f>
        <v/>
      </c>
      <c r="N27" s="114" t="str">
        <f ca="1">IF(AND('Raw Data'!F25&lt;&gt;"",'Raw Data'!F25&lt;&gt;0),ROUNDDOWN('Raw Data'!F25,Title!$M$1),"")</f>
        <v/>
      </c>
      <c r="O27" s="110" t="str">
        <f ca="1">IF(AND('Raw Data'!G25&lt;&gt;"",'Raw Data'!G25&lt;&gt;0),'Raw Data'!G25,"")</f>
        <v/>
      </c>
      <c r="P27" s="98" t="str">
        <f ca="1">IF(AND(N27&gt;0,N27&lt;&gt;""),IF(Title!$K$1=0,ROUNDDOWN((1000*N$1)/N27,2),ROUND((1000*N$1)/N27,2)),IF(N27="","",0))</f>
        <v/>
      </c>
      <c r="Q27" s="74" t="str">
        <f ca="1">IF(OR(N27&lt;&gt;"",O27&lt;&gt;""),RANK(R27,R$5:INDIRECT(Q$1,TRUE)),"")</f>
        <v/>
      </c>
      <c r="R27" s="77" t="str">
        <f t="shared" ca="1" si="24"/>
        <v/>
      </c>
      <c r="S27" s="77" t="str">
        <f t="shared" ca="1" si="3"/>
        <v/>
      </c>
      <c r="T27" s="105" t="str">
        <f ca="1">IF(S27&lt;&gt;"",RANK(S27,S$5:INDIRECT(T$1,TRUE)),"")</f>
        <v/>
      </c>
      <c r="U27" s="114" t="str">
        <f ca="1">IF(AND('Raw Data'!H25&lt;&gt;"",'Raw Data'!H25&lt;&gt;0),ROUNDDOWN('Raw Data'!H25,Title!$M$1),"")</f>
        <v/>
      </c>
      <c r="V27" s="110" t="str">
        <f ca="1">IF(AND('Raw Data'!I25&lt;&gt;"",'Raw Data'!I25&lt;&gt;0),'Raw Data'!I25,"")</f>
        <v/>
      </c>
      <c r="W27" s="98" t="str">
        <f ca="1">IF(AND(U27&gt;0,U27&lt;&gt;""),IF(Title!$K$1=0,ROUNDDOWN((1000*U$1)/U27,2),ROUND((1000*U$1)/U27,2)),IF(U27="","",0))</f>
        <v/>
      </c>
      <c r="X27" s="74" t="str">
        <f ca="1">IF(OR(U27&lt;&gt;"",V27&lt;&gt;""),RANK(Y27,Y$5:INDIRECT(X$1,TRUE)),"")</f>
        <v/>
      </c>
      <c r="Y27" s="77" t="str">
        <f t="shared" ca="1" si="25"/>
        <v/>
      </c>
      <c r="Z27" s="77" t="str">
        <f t="shared" ca="1" si="4"/>
        <v/>
      </c>
      <c r="AA27" s="105" t="str">
        <f ca="1">IF(Z27&lt;&gt;"",RANK(Z27,Z$5:INDIRECT(AA$1,TRUE)),"")</f>
        <v/>
      </c>
      <c r="AB27" s="114" t="str">
        <f ca="1">IF(AND('Raw Data'!J25&lt;&gt;"",'Raw Data'!J25&lt;&gt;0),ROUNDDOWN('Raw Data'!J25,Title!$M$1),"")</f>
        <v/>
      </c>
      <c r="AC27" s="110" t="str">
        <f ca="1">IF(AND('Raw Data'!K25&lt;&gt;"",'Raw Data'!K25&lt;&gt;0),'Raw Data'!K25,"")</f>
        <v/>
      </c>
      <c r="AD27" s="98" t="str">
        <f ca="1">IF(AND(AB27&gt;0,AB27&lt;&gt;""),IF(Title!$K$1=0,ROUNDDOWN((1000*AB$1)/AB27,2),ROUND((1000*AB$1)/AB27,2)),IF(AB27="","",0))</f>
        <v/>
      </c>
      <c r="AE27" s="74" t="str">
        <f ca="1">IF(OR(AB27&lt;&gt;"",AC27&lt;&gt;""),RANK(AF27,AF$5:INDIRECT(AE$1,TRUE)),"")</f>
        <v/>
      </c>
      <c r="AF27" s="77" t="str">
        <f t="shared" ca="1" si="26"/>
        <v/>
      </c>
      <c r="AG27" s="77" t="str">
        <f t="shared" ca="1" si="5"/>
        <v/>
      </c>
      <c r="AH27" s="105" t="str">
        <f ca="1">IF(AG27&lt;&gt;"",RANK(AG27,AG$5:INDIRECT(AH$1,TRUE)),"")</f>
        <v/>
      </c>
      <c r="AI27" s="114" t="str">
        <f ca="1">IF(AND('Raw Data'!L25&lt;&gt;"",'Raw Data'!L25&lt;&gt;0),ROUNDDOWN('Raw Data'!L25,Title!$M$1),"")</f>
        <v/>
      </c>
      <c r="AJ27" s="110" t="str">
        <f ca="1">IF(AND('Raw Data'!M25&lt;&gt;"",'Raw Data'!M25&lt;&gt;0),'Raw Data'!M25,"")</f>
        <v/>
      </c>
      <c r="AK27" s="98" t="str">
        <f ca="1">IF(AND(AI27&gt;0,AI27&lt;&gt;""),IF(Title!$K$1=0,ROUNDDOWN((1000*AI$1)/AI27,2),ROUND((1000*AI$1)/AI27,2)),IF(AI27="","",0))</f>
        <v/>
      </c>
      <c r="AL27" s="74" t="str">
        <f ca="1">IF(OR(AI27&lt;&gt;"",AJ27&lt;&gt;""),RANK(AM27,AM$5:INDIRECT(AL$1,TRUE)),"")</f>
        <v/>
      </c>
      <c r="AM27" s="77" t="str">
        <f t="shared" ca="1" si="27"/>
        <v/>
      </c>
      <c r="AN27" s="77" t="str">
        <f t="shared" ca="1" si="6"/>
        <v/>
      </c>
      <c r="AO27" s="105" t="str">
        <f ca="1">IF(AN27&lt;&gt;"",RANK(AN27,AN$5:INDIRECT(AO$1,TRUE)),"")</f>
        <v/>
      </c>
      <c r="AP27" s="114" t="str">
        <f ca="1">IF(AND('Raw Data'!N25&lt;&gt;"",'Raw Data'!N25&lt;&gt;0),ROUNDDOWN('Raw Data'!N25,Title!$M$1),"")</f>
        <v/>
      </c>
      <c r="AQ27" s="110" t="str">
        <f ca="1">IF(AND('Raw Data'!O25&lt;&gt;"",'Raw Data'!O25&lt;&gt;0),'Raw Data'!O25,"")</f>
        <v/>
      </c>
      <c r="AR27" s="98" t="str">
        <f ca="1">IF(AND(AP27&gt;0,AP27&lt;&gt;""),IF(Title!$K$1=0,ROUNDDOWN((1000*AP$1)/AP27,2),ROUND((1000*AP$1)/AP27,2)),IF(AP27="","",0))</f>
        <v/>
      </c>
      <c r="AS27" s="74" t="str">
        <f ca="1">IF(OR(AP27&lt;&gt;"",AQ27&lt;&gt;""),RANK(AT27,AT$5:INDIRECT(AS$1,TRUE)),"")</f>
        <v/>
      </c>
      <c r="AT27" s="77" t="str">
        <f t="shared" ca="1" si="28"/>
        <v/>
      </c>
      <c r="AU27" s="77" t="str">
        <f t="shared" ca="1" si="7"/>
        <v/>
      </c>
      <c r="AV27" s="105" t="str">
        <f ca="1">IF(AU27&lt;&gt;"",RANK(AU27,AU$5:INDIRECT(AV$1,TRUE)),"")</f>
        <v/>
      </c>
      <c r="AW27" s="114" t="str">
        <f ca="1">IF(AND('Raw Data'!P25&lt;&gt;"",'Raw Data'!P25&lt;&gt;0),ROUNDDOWN('Raw Data'!P25,Title!$M$1),"")</f>
        <v/>
      </c>
      <c r="AX27" s="110" t="str">
        <f ca="1">IF(AND('Raw Data'!Q25&lt;&gt;"",'Raw Data'!Q25&lt;&gt;0),'Raw Data'!Q25,"")</f>
        <v/>
      </c>
      <c r="AY27" s="98" t="str">
        <f ca="1">IF(AND(AW27&gt;0,AW27&lt;&gt;""),IF(Title!$K$1=0,ROUNDDOWN((1000*AW$1)/AW27,2),ROUND((1000*AW$1)/AW27,2)),IF(AW27="","",0))</f>
        <v/>
      </c>
      <c r="AZ27" s="74" t="str">
        <f ca="1">IF(OR(AW27&lt;&gt;"",AX27&lt;&gt;""),RANK(BA27,BA$5:INDIRECT(AZ$1,TRUE)),"")</f>
        <v/>
      </c>
      <c r="BA27" s="77" t="str">
        <f t="shared" ca="1" si="29"/>
        <v/>
      </c>
      <c r="BB27" s="77" t="str">
        <f t="shared" ca="1" si="8"/>
        <v/>
      </c>
      <c r="BC27" s="105" t="str">
        <f ca="1">IF(BB27&lt;&gt;"",RANK(BB27,BB$5:INDIRECT(BC$1,TRUE)),"")</f>
        <v/>
      </c>
      <c r="BD27" s="114" t="str">
        <f ca="1">IF(AND('Raw Data'!R25&lt;&gt;"",'Raw Data'!R25&lt;&gt;0),ROUNDDOWN('Raw Data'!R25,Title!$M$1),"")</f>
        <v/>
      </c>
      <c r="BE27" s="110" t="str">
        <f ca="1">IF(AND('Raw Data'!S25&lt;&gt;"",'Raw Data'!S25&lt;&gt;0),'Raw Data'!S25,"")</f>
        <v/>
      </c>
      <c r="BF27" s="98" t="str">
        <f ca="1">IF(AND(BD27&gt;0,BD27&lt;&gt;""),IF(Title!$K$1=0,ROUNDDOWN((1000*BD$1)/BD27,2),ROUND((1000*BD$1)/BD27,2)),IF(BD27="","",0))</f>
        <v/>
      </c>
      <c r="BG27" s="74" t="str">
        <f ca="1">IF(OR(BD27&lt;&gt;"",BE27&lt;&gt;""),RANK(BH27,BH$5:INDIRECT(BG$1,TRUE)),"")</f>
        <v/>
      </c>
      <c r="BH27" s="77" t="str">
        <f t="shared" ca="1" si="30"/>
        <v/>
      </c>
      <c r="BI27" s="77" t="str">
        <f t="shared" ca="1" si="9"/>
        <v/>
      </c>
      <c r="BJ27" s="105" t="str">
        <f ca="1">IF(BI27&lt;&gt;"",RANK(BI27,BI$5:INDIRECT(BJ$1,TRUE)),"")</f>
        <v/>
      </c>
      <c r="BK27" s="114" t="str">
        <f ca="1">IF(AND('Raw Data'!T25&lt;&gt;"",'Raw Data'!T25&lt;&gt;0),ROUNDDOWN('Raw Data'!T25,Title!$M$1),"")</f>
        <v/>
      </c>
      <c r="BL27" s="110" t="str">
        <f ca="1">IF(AND('Raw Data'!U25&lt;&gt;"",'Raw Data'!U25&lt;&gt;0),'Raw Data'!U25,"")</f>
        <v/>
      </c>
      <c r="BM27" s="98" t="str">
        <f t="shared" ca="1" si="31"/>
        <v/>
      </c>
      <c r="BN27" s="74" t="str">
        <f ca="1">IF(OR(BK27&lt;&gt;"",BL27&lt;&gt;""),RANK(BO27,BO$5:INDIRECT(BN$1,TRUE)),"")</f>
        <v/>
      </c>
      <c r="BO27" s="77" t="str">
        <f t="shared" ca="1" si="32"/>
        <v/>
      </c>
      <c r="BP27" s="77" t="str">
        <f t="shared" ca="1" si="10"/>
        <v/>
      </c>
      <c r="BQ27" s="105" t="str">
        <f ca="1">IF(BP27&lt;&gt;"",RANK(BP27,BP$5:INDIRECT(BQ$1,TRUE)),"")</f>
        <v/>
      </c>
      <c r="BR27" s="114" t="str">
        <f ca="1">IF(AND('Raw Data'!V25&lt;&gt;"",'Raw Data'!V25&lt;&gt;0),ROUNDDOWN('Raw Data'!V25,Title!$M$1),"")</f>
        <v/>
      </c>
      <c r="BS27" s="110" t="str">
        <f ca="1">IF(AND('Raw Data'!W25&lt;&gt;"",'Raw Data'!W25&lt;&gt;0),'Raw Data'!W25,"")</f>
        <v/>
      </c>
      <c r="BT27" s="98" t="str">
        <f ca="1">IF(AND(BR27&gt;0,BR27&lt;&gt;""),IF(Title!$K$1=0,ROUNDDOWN((1000*BR$1)/BR27,2),ROUND((1000*BR$1)/BR27,2)),IF(BR27="","",0))</f>
        <v/>
      </c>
      <c r="BU27" s="74" t="str">
        <f ca="1">IF(OR(BR27&lt;&gt;"",BS27&lt;&gt;""),RANK(BV27,BV$5:INDIRECT(BU$1,TRUE)),"")</f>
        <v/>
      </c>
      <c r="BV27" s="77" t="str">
        <f t="shared" ca="1" si="33"/>
        <v/>
      </c>
      <c r="BW27" s="77" t="str">
        <f t="shared" ca="1" si="11"/>
        <v/>
      </c>
      <c r="BX27" s="105" t="str">
        <f ca="1">IF(BW27&lt;&gt;"",RANK(BW27,BW$5:INDIRECT(BX$1,TRUE)),"")</f>
        <v/>
      </c>
      <c r="BY27" s="114" t="str">
        <f ca="1">IF(AND('Raw Data'!X25&lt;&gt;"",'Raw Data'!X25&lt;&gt;0),ROUNDDOWN('Raw Data'!X25,Title!$M$1),"")</f>
        <v/>
      </c>
      <c r="BZ27" s="110" t="str">
        <f ca="1">IF(AND('Raw Data'!Y25&lt;&gt;"",'Raw Data'!Y25&lt;&gt;0),'Raw Data'!Y25,"")</f>
        <v/>
      </c>
      <c r="CA27" s="98" t="str">
        <f ca="1">IF(AND(BY27&gt;0,BY27&lt;&gt;""),IF(Title!$K$1=0,ROUNDDOWN((1000*BY$1)/BY27,2),ROUND((1000*BY$1)/BY27,2)),IF(BY27="","",0))</f>
        <v/>
      </c>
      <c r="CB27" s="74" t="str">
        <f ca="1">IF(OR(BY27&lt;&gt;"",BZ27&lt;&gt;""),RANK(CC27,CC$5:INDIRECT(CB$1,TRUE)),"")</f>
        <v/>
      </c>
      <c r="CC27" s="77" t="str">
        <f t="shared" ca="1" si="34"/>
        <v/>
      </c>
      <c r="CD27" s="77" t="str">
        <f t="shared" ca="1" si="12"/>
        <v/>
      </c>
      <c r="CE27" s="105" t="str">
        <f ca="1">IF(CD27&lt;&gt;"",RANK(CD27,CD$5:INDIRECT(CE$1,TRUE)),"")</f>
        <v/>
      </c>
      <c r="CF27" s="114" t="str">
        <f ca="1">IF(AND('Raw Data'!Z25&lt;&gt;"",'Raw Data'!Z25&lt;&gt;0),ROUNDDOWN('Raw Data'!Z25,Title!$M$1),"")</f>
        <v/>
      </c>
      <c r="CG27" s="110" t="str">
        <f ca="1">IF(AND('Raw Data'!AA25&lt;&gt;"",'Raw Data'!AA25&lt;&gt;0),'Raw Data'!AA25,"")</f>
        <v/>
      </c>
      <c r="CH27" s="98" t="str">
        <f ca="1">IF(AND(CF27&gt;0,CF27&lt;&gt;""),IF(Title!$K$1=0,ROUNDDOWN((1000*CF$1)/CF27,2),ROUND((1000*CF$1)/CF27,2)),IF(CF27="","",0))</f>
        <v/>
      </c>
      <c r="CI27" s="74" t="str">
        <f ca="1">IF(OR(CF27&lt;&gt;"",CG27&lt;&gt;""),RANK(CJ27,CJ$5:INDIRECT(CI$1,TRUE)),"")</f>
        <v/>
      </c>
      <c r="CJ27" s="77" t="str">
        <f t="shared" ca="1" si="35"/>
        <v/>
      </c>
      <c r="CK27" s="77" t="str">
        <f t="shared" ca="1" si="13"/>
        <v/>
      </c>
      <c r="CL27" s="105" t="str">
        <f ca="1">IF(CK27&lt;&gt;"",RANK(CK27,CK$5:INDIRECT(CL$1,TRUE)),"")</f>
        <v/>
      </c>
      <c r="CM27" s="114" t="str">
        <f ca="1">IF(AND('Raw Data'!AB25&lt;&gt;"",'Raw Data'!AB25&lt;&gt;0),ROUNDDOWN('Raw Data'!AB25,Title!$M$1),"")</f>
        <v/>
      </c>
      <c r="CN27" s="110" t="str">
        <f ca="1">IF(AND('Raw Data'!AC25&lt;&gt;"",'Raw Data'!AC25&lt;&gt;0),'Raw Data'!AC25,"")</f>
        <v/>
      </c>
      <c r="CO27" s="98" t="str">
        <f ca="1">IF(AND(CM27&gt;0,CM27&lt;&gt;""),IF(Title!$K$1=0,ROUNDDOWN((1000*CM$1)/CM27,2),ROUND((1000*CM$1)/CM27,2)),IF(CM27="","",0))</f>
        <v/>
      </c>
      <c r="CP27" s="74" t="str">
        <f ca="1">IF(OR(CM27&lt;&gt;"",CN27&lt;&gt;""),RANK(CQ27,CQ$5:INDIRECT(CP$1,TRUE)),"")</f>
        <v/>
      </c>
      <c r="CQ27" s="77" t="str">
        <f t="shared" ca="1" si="36"/>
        <v/>
      </c>
      <c r="CR27" s="77" t="str">
        <f t="shared" ca="1" si="14"/>
        <v/>
      </c>
      <c r="CS27" s="105" t="str">
        <f ca="1">IF(CR27&lt;&gt;"",RANK(CR27,CR$5:INDIRECT(CS$1,TRUE)),"")</f>
        <v/>
      </c>
      <c r="CT27" s="114" t="str">
        <f ca="1">IF(AND('Raw Data'!AD25&lt;&gt;"",'Raw Data'!AD25&lt;&gt;0),ROUNDDOWN('Raw Data'!AD25,Title!$M$1),"")</f>
        <v/>
      </c>
      <c r="CU27" s="110" t="str">
        <f ca="1">IF(AND('Raw Data'!AE25&lt;&gt;"",'Raw Data'!AE25&lt;&gt;0),'Raw Data'!AE25,"")</f>
        <v/>
      </c>
      <c r="CV27" s="98" t="str">
        <f ca="1">IF(AND(CT27&gt;0,CT27&lt;&gt;""),IF(Title!$K$1=0,ROUNDDOWN((1000*CT$1)/CT27,2),ROUND((1000*CT$1)/CT27,2)),IF(CT27="","",0))</f>
        <v/>
      </c>
      <c r="CW27" s="74" t="str">
        <f ca="1">IF(OR(CT27&lt;&gt;"",CU27&lt;&gt;""),RANK(CX27,CX$5:INDIRECT(CW$1,TRUE)),"")</f>
        <v/>
      </c>
      <c r="CX27" s="77" t="str">
        <f t="shared" ca="1" si="37"/>
        <v/>
      </c>
      <c r="CY27" s="77" t="str">
        <f t="shared" ca="1" si="15"/>
        <v/>
      </c>
      <c r="CZ27" s="105" t="str">
        <f ca="1">IF(CY27&lt;&gt;"",RANK(CY27,CY$5:INDIRECT(CZ$1,TRUE)),"")</f>
        <v/>
      </c>
      <c r="DA27" s="114" t="str">
        <f ca="1">IF(AND('Raw Data'!AF25&lt;&gt;"",'Raw Data'!AF25&lt;&gt;0),ROUNDDOWN('Raw Data'!AF25,Title!$M$1),"")</f>
        <v/>
      </c>
      <c r="DB27" s="110" t="str">
        <f ca="1">IF(AND('Raw Data'!AG25&lt;&gt;"",'Raw Data'!AG25&lt;&gt;0),'Raw Data'!AG25,"")</f>
        <v/>
      </c>
      <c r="DC27" s="98" t="str">
        <f ca="1">IF(AND(DA27&gt;0,DA27&lt;&gt;""),IF(Title!$K$1=0,ROUNDDOWN((1000*DA$1)/DA27,2),ROUND((1000*DA$1)/DA27,2)),IF(DA27="","",0))</f>
        <v/>
      </c>
      <c r="DD27" s="74" t="str">
        <f ca="1">IF(OR(DA27&lt;&gt;"",DB27&lt;&gt;""),RANK(DE27,DE$5:INDIRECT(DD$1,TRUE)),"")</f>
        <v/>
      </c>
      <c r="DE27" s="77" t="str">
        <f t="shared" ca="1" si="38"/>
        <v/>
      </c>
      <c r="DF27" s="77" t="str">
        <f t="shared" ca="1" si="16"/>
        <v/>
      </c>
      <c r="DG27" s="105" t="str">
        <f ca="1">IF(DF27&lt;&gt;"",RANK(DF27,DF$5:INDIRECT(DG$1,TRUE)),"")</f>
        <v/>
      </c>
      <c r="DH27" s="114" t="str">
        <f ca="1">IF(AND('Raw Data'!AH25&lt;&gt;"",'Raw Data'!AH25&lt;&gt;0),ROUNDDOWN('Raw Data'!AH25,Title!$M$1),"")</f>
        <v/>
      </c>
      <c r="DI27" s="110" t="str">
        <f ca="1">IF(AND('Raw Data'!AI25&lt;&gt;"",'Raw Data'!AI25&lt;&gt;0),'Raw Data'!AI25,"")</f>
        <v/>
      </c>
      <c r="DJ27" s="98" t="str">
        <f ca="1">IF(AND(DH27&gt;0,DH27&lt;&gt;""),IF(Title!$K$1=0,ROUNDDOWN((1000*DH$1)/DH27,2),ROUND((1000*DH$1)/DH27,2)),IF(DH27="","",0))</f>
        <v/>
      </c>
      <c r="DK27" s="74" t="str">
        <f ca="1">IF(OR(DH27&lt;&gt;"",DI27&lt;&gt;""),RANK(DL27,DL$5:INDIRECT(DK$1,TRUE)),"")</f>
        <v/>
      </c>
      <c r="DL27" s="77" t="str">
        <f t="shared" ca="1" si="39"/>
        <v/>
      </c>
      <c r="DM27" s="77" t="str">
        <f t="shared" ca="1" si="17"/>
        <v/>
      </c>
      <c r="DN27" s="105" t="str">
        <f ca="1">IF(DM27&lt;&gt;"",RANK(DM27,DM$5:INDIRECT(DN$1,TRUE)),"")</f>
        <v/>
      </c>
      <c r="DO27" s="114" t="str">
        <f ca="1">IF(AND('Raw Data'!AJ25&lt;&gt;"",'Raw Data'!AJ25&lt;&gt;0),ROUNDDOWN('Raw Data'!AJ25,Title!$M$1),"")</f>
        <v/>
      </c>
      <c r="DP27" s="110" t="str">
        <f ca="1">IF(AND('Raw Data'!AK25&lt;&gt;"",'Raw Data'!AK25&lt;&gt;0),'Raw Data'!AK25,"")</f>
        <v/>
      </c>
      <c r="DQ27" s="98" t="str">
        <f ca="1">IF(AND(DO27&gt;0,DO27&lt;&gt;""),IF(Title!$K$1=0,ROUNDDOWN((1000*DO$1)/DO27,2),ROUND((1000*DO$1)/DO27,2)),IF(DO27="","",0))</f>
        <v/>
      </c>
      <c r="DR27" s="74" t="str">
        <f ca="1">IF(OR(DO27&lt;&gt;"",DP27&lt;&gt;""),RANK(DS27,DS$5:INDIRECT(DR$1,TRUE)),"")</f>
        <v/>
      </c>
      <c r="DS27" s="77" t="str">
        <f t="shared" ca="1" si="40"/>
        <v/>
      </c>
      <c r="DT27" s="77" t="str">
        <f t="shared" ca="1" si="18"/>
        <v/>
      </c>
      <c r="DU27" s="105" t="str">
        <f ca="1">IF(DT27&lt;&gt;"",RANK(DT27,DT$5:INDIRECT(DU$1,TRUE)),"")</f>
        <v/>
      </c>
      <c r="DV27" s="114" t="str">
        <f ca="1">IF(AND('Raw Data'!AL25&lt;&gt;"",'Raw Data'!AL25&lt;&gt;0),ROUNDDOWN('Raw Data'!AL25,Title!$M$1),"")</f>
        <v/>
      </c>
      <c r="DW27" s="110" t="str">
        <f ca="1">IF(AND('Raw Data'!AM25&lt;&gt;"",'Raw Data'!AM25&lt;&gt;0),'Raw Data'!AM25,"")</f>
        <v/>
      </c>
      <c r="DX27" s="98" t="str">
        <f ca="1">IF(AND(DV27&gt;0,DV27&lt;&gt;""),IF(Title!$K$1=0,ROUNDDOWN((1000*DV$1)/DV27,2),ROUND((1000*DV$1)/DV27,2)),IF(DV27="","",0))</f>
        <v/>
      </c>
      <c r="DY27" s="74" t="str">
        <f ca="1">IF(OR(DV27&lt;&gt;"",DW27&lt;&gt;""),RANK(DZ27,DZ$5:INDIRECT(DY$1,TRUE)),"")</f>
        <v/>
      </c>
      <c r="DZ27" s="77" t="str">
        <f t="shared" ca="1" si="41"/>
        <v/>
      </c>
      <c r="EA27" s="77" t="str">
        <f t="shared" ca="1" si="19"/>
        <v/>
      </c>
      <c r="EB27" s="105" t="str">
        <f ca="1">IF(EA27&lt;&gt;"",RANK(EA27,EA$5:INDIRECT(EB$1,TRUE)),"")</f>
        <v/>
      </c>
      <c r="EC27" s="114" t="str">
        <f ca="1">IF(AND('Raw Data'!AN25&lt;&gt;"",'Raw Data'!AN25&lt;&gt;0),ROUNDDOWN('Raw Data'!AN25,Title!$M$1),"")</f>
        <v/>
      </c>
      <c r="ED27" s="110" t="str">
        <f ca="1">IF(AND('Raw Data'!AO25&lt;&gt;"",'Raw Data'!AO25&lt;&gt;0),'Raw Data'!AO25,"")</f>
        <v/>
      </c>
      <c r="EE27" s="98" t="str">
        <f ca="1">IF(AND(EC27&gt;0,EC27&lt;&gt;""),IF(Title!$K$1=0,ROUNDDOWN((1000*EC$1)/EC27,2),ROUND((1000*EC$1)/EC27,2)),IF(EC27="","",0))</f>
        <v/>
      </c>
      <c r="EF27" s="74" t="str">
        <f ca="1">IF(OR(EC27&lt;&gt;"",ED27&lt;&gt;""),RANK(EG27,EG$5:INDIRECT(EF$1,TRUE)),"")</f>
        <v/>
      </c>
      <c r="EG27" s="77" t="str">
        <f t="shared" ca="1" si="42"/>
        <v/>
      </c>
      <c r="EH27" s="77" t="str">
        <f t="shared" ca="1" si="20"/>
        <v/>
      </c>
      <c r="EI27" s="105" t="str">
        <f ca="1">IF(EH27&lt;&gt;"",RANK(EH27,EH$5:INDIRECT(EI$1,TRUE)),"")</f>
        <v/>
      </c>
      <c r="EJ27" s="114" t="str">
        <f ca="1">IF(AND('Raw Data'!AP25&lt;&gt;"",'Raw Data'!AP25&lt;&gt;0),ROUNDDOWN('Raw Data'!AP25,Title!$M$1),"")</f>
        <v/>
      </c>
      <c r="EK27" s="107" t="str">
        <f ca="1">IF(AND('Raw Data'!AQ25&lt;&gt;"",'Raw Data'!AQ25&lt;&gt;0),'Raw Data'!AQ25,"")</f>
        <v/>
      </c>
      <c r="EL27" s="98" t="str">
        <f ca="1">IF(AND(EJ27&gt;0,EJ27&lt;&gt;""),IF(Title!$K$1=0,ROUNDDOWN((1000*EJ$1)/EJ27,2),ROUND((1000*EJ$1)/EJ27,2)),IF(EJ27="","",0))</f>
        <v/>
      </c>
      <c r="EM27" s="74" t="str">
        <f ca="1">IF(OR(EJ27&lt;&gt;"",EK27&lt;&gt;""),RANK(EN27,EN$5:INDIRECT(EM$1,TRUE)),"")</f>
        <v/>
      </c>
      <c r="EN27" s="77" t="str">
        <f t="shared" ca="1" si="43"/>
        <v/>
      </c>
      <c r="EO27" s="77" t="str">
        <f t="shared" ca="1" si="21"/>
        <v/>
      </c>
      <c r="EP27" s="105" t="str">
        <f ca="1">IF(EO27&lt;&gt;"",RANK(EO27,EO$5:INDIRECT(EP$1,TRUE)),"")</f>
        <v/>
      </c>
      <c r="EQ27" s="74" t="str">
        <f t="shared" ca="1" si="44"/>
        <v>$ER$27:$FC$27</v>
      </c>
      <c r="ER27" s="77">
        <f t="shared" si="45"/>
        <v>0</v>
      </c>
      <c r="ES27" s="77">
        <f t="shared" ca="1" si="46"/>
        <v>0</v>
      </c>
      <c r="ET27" s="77">
        <f t="shared" ca="1" si="47"/>
        <v>0</v>
      </c>
      <c r="EU27" s="77">
        <f t="shared" ca="1" si="48"/>
        <v>0</v>
      </c>
      <c r="EV27" s="77">
        <f t="shared" ca="1" si="49"/>
        <v>0</v>
      </c>
      <c r="EW27" s="77">
        <f t="shared" ca="1" si="50"/>
        <v>0</v>
      </c>
      <c r="EX27" s="77">
        <f t="shared" ca="1" si="51"/>
        <v>0</v>
      </c>
      <c r="EY27" s="77">
        <f t="shared" ca="1" si="52"/>
        <v>0</v>
      </c>
      <c r="EZ27" s="77">
        <f t="shared" ca="1" si="53"/>
        <v>0</v>
      </c>
      <c r="FA27" s="77">
        <f t="shared" ca="1" si="54"/>
        <v>0</v>
      </c>
      <c r="FB27" s="77">
        <f t="shared" ca="1" si="55"/>
        <v>0</v>
      </c>
      <c r="FC27" s="77">
        <f t="shared" ca="1" si="56"/>
        <v>0</v>
      </c>
      <c r="FD27" s="77">
        <f t="shared" ca="1" si="57"/>
        <v>0</v>
      </c>
      <c r="FE27" s="77">
        <f t="shared" ca="1" si="58"/>
        <v>0</v>
      </c>
      <c r="FF27" s="77">
        <f t="shared" ca="1" si="59"/>
        <v>0</v>
      </c>
      <c r="FG27" s="77">
        <f t="shared" ca="1" si="60"/>
        <v>0</v>
      </c>
      <c r="FH27" s="77">
        <f t="shared" ca="1" si="61"/>
        <v>0</v>
      </c>
      <c r="FI27" s="77">
        <f t="shared" ca="1" si="62"/>
        <v>0</v>
      </c>
      <c r="FJ27" s="77">
        <f t="shared" ca="1" si="63"/>
        <v>0</v>
      </c>
      <c r="FK27" s="77">
        <f t="shared" ca="1" si="64"/>
        <v>0</v>
      </c>
      <c r="FL27" s="74" t="str">
        <f t="shared" si="65"/>
        <v>$FM$27:$FX$27</v>
      </c>
      <c r="FM27" s="78">
        <f t="shared" si="66"/>
        <v>0</v>
      </c>
      <c r="FN27" s="74">
        <f t="shared" si="67"/>
        <v>0</v>
      </c>
      <c r="FO27" s="74">
        <f t="shared" si="68"/>
        <v>0</v>
      </c>
      <c r="FP27" s="74">
        <f t="shared" si="69"/>
        <v>0</v>
      </c>
      <c r="FQ27" s="74">
        <f t="shared" si="70"/>
        <v>0</v>
      </c>
      <c r="FR27" s="74">
        <f t="shared" si="71"/>
        <v>0</v>
      </c>
      <c r="FS27" s="74">
        <f t="shared" si="72"/>
        <v>0</v>
      </c>
      <c r="FT27" s="74">
        <f t="shared" si="73"/>
        <v>0</v>
      </c>
      <c r="FU27" s="74">
        <f t="shared" si="74"/>
        <v>0</v>
      </c>
      <c r="FV27" s="74">
        <f t="shared" si="75"/>
        <v>0</v>
      </c>
      <c r="FW27" s="74">
        <f t="shared" si="76"/>
        <v>0</v>
      </c>
      <c r="FX27" s="74">
        <f t="shared" si="77"/>
        <v>0</v>
      </c>
      <c r="FY27" s="74">
        <f t="shared" si="78"/>
        <v>0</v>
      </c>
      <c r="FZ27" s="74">
        <f t="shared" si="79"/>
        <v>0</v>
      </c>
      <c r="GA27" s="74">
        <f t="shared" si="80"/>
        <v>0</v>
      </c>
      <c r="GB27" s="74">
        <f t="shared" si="81"/>
        <v>0</v>
      </c>
      <c r="GC27" s="74">
        <f t="shared" si="82"/>
        <v>0</v>
      </c>
      <c r="GD27" s="74">
        <f t="shared" si="83"/>
        <v>0</v>
      </c>
      <c r="GE27" s="74">
        <f t="shared" si="84"/>
        <v>0</v>
      </c>
      <c r="GF27" s="74">
        <f t="shared" si="85"/>
        <v>0</v>
      </c>
      <c r="GG27" s="74" t="str">
        <f t="shared" si="86"/>
        <v>GS27</v>
      </c>
      <c r="GH27" s="77">
        <f ca="1">GetDiscardScore($ER27:ER27,GH$1)</f>
        <v>0</v>
      </c>
      <c r="GI27" s="77">
        <f ca="1">GetDiscardScore($ER27:ES27,GI$1)</f>
        <v>0</v>
      </c>
      <c r="GJ27" s="77">
        <f ca="1">GetDiscardScore($ER27:ET27,GJ$1)</f>
        <v>0</v>
      </c>
      <c r="GK27" s="77">
        <f ca="1">GetDiscardScore($ER27:EU27,GK$1)</f>
        <v>0</v>
      </c>
      <c r="GL27" s="77">
        <f ca="1">GetDiscardScore($ER27:EV27,GL$1)</f>
        <v>0</v>
      </c>
      <c r="GM27" s="77">
        <f ca="1">GetDiscardScore($ER27:EW27,GM$1)</f>
        <v>0</v>
      </c>
      <c r="GN27" s="77">
        <f ca="1">GetDiscardScore($ER27:EX27,GN$1)</f>
        <v>0</v>
      </c>
      <c r="GO27" s="77">
        <f ca="1">GetDiscardScore($ER27:EY27,GO$1)</f>
        <v>0</v>
      </c>
      <c r="GP27" s="77">
        <f ca="1">GetDiscardScore($ER27:EZ27,GP$1)</f>
        <v>0</v>
      </c>
      <c r="GQ27" s="77">
        <f ca="1">GetDiscardScore($ER27:FA27,GQ$1)</f>
        <v>0</v>
      </c>
      <c r="GR27" s="77">
        <f ca="1">GetDiscardScore($ER27:FB27,GR$1)</f>
        <v>0</v>
      </c>
      <c r="GS27" s="77">
        <f ca="1">GetDiscardScore($ER27:FC27,GS$1)</f>
        <v>0</v>
      </c>
      <c r="GT27" s="77">
        <f ca="1">GetDiscardScore($ER27:FD27,GT$1)</f>
        <v>0</v>
      </c>
      <c r="GU27" s="77">
        <f ca="1">GetDiscardScore($ER27:FE27,GU$1)</f>
        <v>0</v>
      </c>
      <c r="GV27" s="77">
        <f ca="1">GetDiscardScore($ER27:FF27,GV$1)</f>
        <v>0</v>
      </c>
      <c r="GW27" s="77">
        <f ca="1">GetDiscardScore($ER27:FG27,GW$1)</f>
        <v>0</v>
      </c>
      <c r="GX27" s="77">
        <f ca="1">GetDiscardScore($ER27:FH27,GX$1)</f>
        <v>0</v>
      </c>
      <c r="GY27" s="77">
        <f ca="1">GetDiscardScore($ER27:FI27,GY$1)</f>
        <v>0</v>
      </c>
      <c r="GZ27" s="77">
        <f ca="1">GetDiscardScore($ER27:FJ27,GZ$1)</f>
        <v>0</v>
      </c>
      <c r="HA27" s="77">
        <f ca="1">GetDiscardScore($ER27:FK27,HA$1)</f>
        <v>0</v>
      </c>
      <c r="HB27" s="79" t="str">
        <f t="shared" ca="1" si="87"/>
        <v/>
      </c>
      <c r="HC27" s="78" t="str">
        <f ca="1">IF(HB27&lt;&gt;"",RANK(HB27,HB$5:INDIRECT(HC$1,TRUE),0),"")</f>
        <v/>
      </c>
      <c r="HD27" s="76" t="str">
        <f t="shared" ca="1" si="88"/>
        <v/>
      </c>
    </row>
    <row r="28" spans="1:212" s="74" customFormat="1" ht="11.25">
      <c r="A28" s="39">
        <v>24</v>
      </c>
      <c r="B28" s="39" t="str">
        <f ca="1">IF('Raw Data'!B26&lt;&gt;"",'Raw Data'!B26,"")</f>
        <v/>
      </c>
      <c r="C28" s="74" t="str">
        <f ca="1">IF('Raw Data'!C26&lt;&gt;"",'Raw Data'!C26,"")</f>
        <v/>
      </c>
      <c r="D28" s="40" t="str">
        <f t="shared" ca="1" si="22"/>
        <v/>
      </c>
      <c r="E28" s="75" t="str">
        <f t="shared" ca="1" si="23"/>
        <v/>
      </c>
      <c r="F28" s="100" t="str">
        <f t="shared" ca="1" si="0"/>
        <v/>
      </c>
      <c r="G28" s="114" t="str">
        <f ca="1">IF(AND('Raw Data'!D26&lt;&gt;"",'Raw Data'!D26&lt;&gt;0),ROUNDDOWN('Raw Data'!D26,Title!$M$1),"")</f>
        <v/>
      </c>
      <c r="H28" s="110" t="str">
        <f ca="1">IF(AND('Raw Data'!E26&lt;&gt;"",'Raw Data'!E26&lt;&gt;0),'Raw Data'!E26,"")</f>
        <v/>
      </c>
      <c r="I28" s="98" t="str">
        <f ca="1">IF(AND(G28&lt;&gt;"",G28&gt;0),IF(Title!$K$1=0,ROUNDDOWN((1000*G$1)/G28,2),ROUND((1000*G$1)/G28,2)),IF(G28="","",0))</f>
        <v/>
      </c>
      <c r="J28" s="74" t="str">
        <f ca="1">IF(K28&lt;&gt;0,RANK(K28,K$5:INDIRECT(J$1,TRUE)),"")</f>
        <v/>
      </c>
      <c r="K28" s="77">
        <f t="shared" ca="1" si="89"/>
        <v>0</v>
      </c>
      <c r="L28" s="77" t="str">
        <f t="shared" ca="1" si="2"/>
        <v/>
      </c>
      <c r="M28" s="105" t="str">
        <f ca="1">IF(L28&lt;&gt;"",RANK(L28,L$5:INDIRECT(M$1,TRUE)),"")</f>
        <v/>
      </c>
      <c r="N28" s="114" t="str">
        <f ca="1">IF(AND('Raw Data'!F26&lt;&gt;"",'Raw Data'!F26&lt;&gt;0),ROUNDDOWN('Raw Data'!F26,Title!$M$1),"")</f>
        <v/>
      </c>
      <c r="O28" s="110" t="str">
        <f ca="1">IF(AND('Raw Data'!G26&lt;&gt;"",'Raw Data'!G26&lt;&gt;0),'Raw Data'!G26,"")</f>
        <v/>
      </c>
      <c r="P28" s="98" t="str">
        <f ca="1">IF(AND(N28&gt;0,N28&lt;&gt;""),IF(Title!$K$1=0,ROUNDDOWN((1000*N$1)/N28,2),ROUND((1000*N$1)/N28,2)),IF(N28="","",0))</f>
        <v/>
      </c>
      <c r="Q28" s="74" t="str">
        <f ca="1">IF(OR(N28&lt;&gt;"",O28&lt;&gt;""),RANK(R28,R$5:INDIRECT(Q$1,TRUE)),"")</f>
        <v/>
      </c>
      <c r="R28" s="77" t="str">
        <f t="shared" ca="1" si="24"/>
        <v/>
      </c>
      <c r="S28" s="77" t="str">
        <f t="shared" ca="1" si="3"/>
        <v/>
      </c>
      <c r="T28" s="105" t="str">
        <f ca="1">IF(S28&lt;&gt;"",RANK(S28,S$5:INDIRECT(T$1,TRUE)),"")</f>
        <v/>
      </c>
      <c r="U28" s="114" t="str">
        <f ca="1">IF(AND('Raw Data'!H26&lt;&gt;"",'Raw Data'!H26&lt;&gt;0),ROUNDDOWN('Raw Data'!H26,Title!$M$1),"")</f>
        <v/>
      </c>
      <c r="V28" s="110" t="str">
        <f ca="1">IF(AND('Raw Data'!I26&lt;&gt;"",'Raw Data'!I26&lt;&gt;0),'Raw Data'!I26,"")</f>
        <v/>
      </c>
      <c r="W28" s="98" t="str">
        <f ca="1">IF(AND(U28&gt;0,U28&lt;&gt;""),IF(Title!$K$1=0,ROUNDDOWN((1000*U$1)/U28,2),ROUND((1000*U$1)/U28,2)),IF(U28="","",0))</f>
        <v/>
      </c>
      <c r="X28" s="74" t="str">
        <f ca="1">IF(OR(U28&lt;&gt;"",V28&lt;&gt;""),RANK(Y28,Y$5:INDIRECT(X$1,TRUE)),"")</f>
        <v/>
      </c>
      <c r="Y28" s="77" t="str">
        <f t="shared" ca="1" si="25"/>
        <v/>
      </c>
      <c r="Z28" s="77" t="str">
        <f t="shared" ca="1" si="4"/>
        <v/>
      </c>
      <c r="AA28" s="105" t="str">
        <f ca="1">IF(Z28&lt;&gt;"",RANK(Z28,Z$5:INDIRECT(AA$1,TRUE)),"")</f>
        <v/>
      </c>
      <c r="AB28" s="114" t="str">
        <f ca="1">IF(AND('Raw Data'!J26&lt;&gt;"",'Raw Data'!J26&lt;&gt;0),ROUNDDOWN('Raw Data'!J26,Title!$M$1),"")</f>
        <v/>
      </c>
      <c r="AC28" s="110" t="str">
        <f ca="1">IF(AND('Raw Data'!K26&lt;&gt;"",'Raw Data'!K26&lt;&gt;0),'Raw Data'!K26,"")</f>
        <v/>
      </c>
      <c r="AD28" s="98" t="str">
        <f ca="1">IF(AND(AB28&gt;0,AB28&lt;&gt;""),IF(Title!$K$1=0,ROUNDDOWN((1000*AB$1)/AB28,2),ROUND((1000*AB$1)/AB28,2)),IF(AB28="","",0))</f>
        <v/>
      </c>
      <c r="AE28" s="74" t="str">
        <f ca="1">IF(OR(AB28&lt;&gt;"",AC28&lt;&gt;""),RANK(AF28,AF$5:INDIRECT(AE$1,TRUE)),"")</f>
        <v/>
      </c>
      <c r="AF28" s="77" t="str">
        <f t="shared" ca="1" si="26"/>
        <v/>
      </c>
      <c r="AG28" s="77" t="str">
        <f t="shared" ca="1" si="5"/>
        <v/>
      </c>
      <c r="AH28" s="105" t="str">
        <f ca="1">IF(AG28&lt;&gt;"",RANK(AG28,AG$5:INDIRECT(AH$1,TRUE)),"")</f>
        <v/>
      </c>
      <c r="AI28" s="114" t="str">
        <f ca="1">IF(AND('Raw Data'!L26&lt;&gt;"",'Raw Data'!L26&lt;&gt;0),ROUNDDOWN('Raw Data'!L26,Title!$M$1),"")</f>
        <v/>
      </c>
      <c r="AJ28" s="110" t="str">
        <f ca="1">IF(AND('Raw Data'!M26&lt;&gt;"",'Raw Data'!M26&lt;&gt;0),'Raw Data'!M26,"")</f>
        <v/>
      </c>
      <c r="AK28" s="98" t="str">
        <f ca="1">IF(AND(AI28&gt;0,AI28&lt;&gt;""),IF(Title!$K$1=0,ROUNDDOWN((1000*AI$1)/AI28,2),ROUND((1000*AI$1)/AI28,2)),IF(AI28="","",0))</f>
        <v/>
      </c>
      <c r="AL28" s="74" t="str">
        <f ca="1">IF(OR(AI28&lt;&gt;"",AJ28&lt;&gt;""),RANK(AM28,AM$5:INDIRECT(AL$1,TRUE)),"")</f>
        <v/>
      </c>
      <c r="AM28" s="77" t="str">
        <f t="shared" ca="1" si="27"/>
        <v/>
      </c>
      <c r="AN28" s="77" t="str">
        <f t="shared" ca="1" si="6"/>
        <v/>
      </c>
      <c r="AO28" s="105" t="str">
        <f ca="1">IF(AN28&lt;&gt;"",RANK(AN28,AN$5:INDIRECT(AO$1,TRUE)),"")</f>
        <v/>
      </c>
      <c r="AP28" s="114" t="str">
        <f ca="1">IF(AND('Raw Data'!N26&lt;&gt;"",'Raw Data'!N26&lt;&gt;0),ROUNDDOWN('Raw Data'!N26,Title!$M$1),"")</f>
        <v/>
      </c>
      <c r="AQ28" s="110" t="str">
        <f ca="1">IF(AND('Raw Data'!O26&lt;&gt;"",'Raw Data'!O26&lt;&gt;0),'Raw Data'!O26,"")</f>
        <v/>
      </c>
      <c r="AR28" s="98" t="str">
        <f ca="1">IF(AND(AP28&gt;0,AP28&lt;&gt;""),IF(Title!$K$1=0,ROUNDDOWN((1000*AP$1)/AP28,2),ROUND((1000*AP$1)/AP28,2)),IF(AP28="","",0))</f>
        <v/>
      </c>
      <c r="AS28" s="74" t="str">
        <f ca="1">IF(OR(AP28&lt;&gt;"",AQ28&lt;&gt;""),RANK(AT28,AT$5:INDIRECT(AS$1,TRUE)),"")</f>
        <v/>
      </c>
      <c r="AT28" s="77" t="str">
        <f t="shared" ca="1" si="28"/>
        <v/>
      </c>
      <c r="AU28" s="77" t="str">
        <f t="shared" ca="1" si="7"/>
        <v/>
      </c>
      <c r="AV28" s="105" t="str">
        <f ca="1">IF(AU28&lt;&gt;"",RANK(AU28,AU$5:INDIRECT(AV$1,TRUE)),"")</f>
        <v/>
      </c>
      <c r="AW28" s="114" t="str">
        <f ca="1">IF(AND('Raw Data'!P26&lt;&gt;"",'Raw Data'!P26&lt;&gt;0),ROUNDDOWN('Raw Data'!P26,Title!$M$1),"")</f>
        <v/>
      </c>
      <c r="AX28" s="110" t="str">
        <f ca="1">IF(AND('Raw Data'!Q26&lt;&gt;"",'Raw Data'!Q26&lt;&gt;0),'Raw Data'!Q26,"")</f>
        <v/>
      </c>
      <c r="AY28" s="98" t="str">
        <f ca="1">IF(AND(AW28&gt;0,AW28&lt;&gt;""),IF(Title!$K$1=0,ROUNDDOWN((1000*AW$1)/AW28,2),ROUND((1000*AW$1)/AW28,2)),IF(AW28="","",0))</f>
        <v/>
      </c>
      <c r="AZ28" s="74" t="str">
        <f ca="1">IF(OR(AW28&lt;&gt;"",AX28&lt;&gt;""),RANK(BA28,BA$5:INDIRECT(AZ$1,TRUE)),"")</f>
        <v/>
      </c>
      <c r="BA28" s="77" t="str">
        <f t="shared" ca="1" si="29"/>
        <v/>
      </c>
      <c r="BB28" s="77" t="str">
        <f t="shared" ca="1" si="8"/>
        <v/>
      </c>
      <c r="BC28" s="105" t="str">
        <f ca="1">IF(BB28&lt;&gt;"",RANK(BB28,BB$5:INDIRECT(BC$1,TRUE)),"")</f>
        <v/>
      </c>
      <c r="BD28" s="114" t="str">
        <f ca="1">IF(AND('Raw Data'!R26&lt;&gt;"",'Raw Data'!R26&lt;&gt;0),ROUNDDOWN('Raw Data'!R26,Title!$M$1),"")</f>
        <v/>
      </c>
      <c r="BE28" s="110" t="str">
        <f ca="1">IF(AND('Raw Data'!S26&lt;&gt;"",'Raw Data'!S26&lt;&gt;0),'Raw Data'!S26,"")</f>
        <v/>
      </c>
      <c r="BF28" s="98" t="str">
        <f ca="1">IF(AND(BD28&gt;0,BD28&lt;&gt;""),IF(Title!$K$1=0,ROUNDDOWN((1000*BD$1)/BD28,2),ROUND((1000*BD$1)/BD28,2)),IF(BD28="","",0))</f>
        <v/>
      </c>
      <c r="BG28" s="74" t="str">
        <f ca="1">IF(OR(BD28&lt;&gt;"",BE28&lt;&gt;""),RANK(BH28,BH$5:INDIRECT(BG$1,TRUE)),"")</f>
        <v/>
      </c>
      <c r="BH28" s="77" t="str">
        <f t="shared" ca="1" si="30"/>
        <v/>
      </c>
      <c r="BI28" s="77" t="str">
        <f t="shared" ca="1" si="9"/>
        <v/>
      </c>
      <c r="BJ28" s="105" t="str">
        <f ca="1">IF(BI28&lt;&gt;"",RANK(BI28,BI$5:INDIRECT(BJ$1,TRUE)),"")</f>
        <v/>
      </c>
      <c r="BK28" s="114" t="str">
        <f ca="1">IF(AND('Raw Data'!T26&lt;&gt;"",'Raw Data'!T26&lt;&gt;0),ROUNDDOWN('Raw Data'!T26,Title!$M$1),"")</f>
        <v/>
      </c>
      <c r="BL28" s="110" t="str">
        <f ca="1">IF(AND('Raw Data'!U26&lt;&gt;"",'Raw Data'!U26&lt;&gt;0),'Raw Data'!U26,"")</f>
        <v/>
      </c>
      <c r="BM28" s="98" t="str">
        <f t="shared" ca="1" si="31"/>
        <v/>
      </c>
      <c r="BN28" s="74" t="str">
        <f ca="1">IF(OR(BK28&lt;&gt;"",BL28&lt;&gt;""),RANK(BO28,BO$5:INDIRECT(BN$1,TRUE)),"")</f>
        <v/>
      </c>
      <c r="BO28" s="77" t="str">
        <f t="shared" ca="1" si="32"/>
        <v/>
      </c>
      <c r="BP28" s="77" t="str">
        <f t="shared" ca="1" si="10"/>
        <v/>
      </c>
      <c r="BQ28" s="105" t="str">
        <f ca="1">IF(BP28&lt;&gt;"",RANK(BP28,BP$5:INDIRECT(BQ$1,TRUE)),"")</f>
        <v/>
      </c>
      <c r="BR28" s="114" t="str">
        <f ca="1">IF(AND('Raw Data'!V26&lt;&gt;"",'Raw Data'!V26&lt;&gt;0),ROUNDDOWN('Raw Data'!V26,Title!$M$1),"")</f>
        <v/>
      </c>
      <c r="BS28" s="110" t="str">
        <f ca="1">IF(AND('Raw Data'!W26&lt;&gt;"",'Raw Data'!W26&lt;&gt;0),'Raw Data'!W26,"")</f>
        <v/>
      </c>
      <c r="BT28" s="98" t="str">
        <f ca="1">IF(AND(BR28&gt;0,BR28&lt;&gt;""),IF(Title!$K$1=0,ROUNDDOWN((1000*BR$1)/BR28,2),ROUND((1000*BR$1)/BR28,2)),IF(BR28="","",0))</f>
        <v/>
      </c>
      <c r="BU28" s="74" t="str">
        <f ca="1">IF(OR(BR28&lt;&gt;"",BS28&lt;&gt;""),RANK(BV28,BV$5:INDIRECT(BU$1,TRUE)),"")</f>
        <v/>
      </c>
      <c r="BV28" s="77" t="str">
        <f t="shared" ca="1" si="33"/>
        <v/>
      </c>
      <c r="BW28" s="77" t="str">
        <f t="shared" ca="1" si="11"/>
        <v/>
      </c>
      <c r="BX28" s="105" t="str">
        <f ca="1">IF(BW28&lt;&gt;"",RANK(BW28,BW$5:INDIRECT(BX$1,TRUE)),"")</f>
        <v/>
      </c>
      <c r="BY28" s="114" t="str">
        <f ca="1">IF(AND('Raw Data'!X26&lt;&gt;"",'Raw Data'!X26&lt;&gt;0),ROUNDDOWN('Raw Data'!X26,Title!$M$1),"")</f>
        <v/>
      </c>
      <c r="BZ28" s="110" t="str">
        <f ca="1">IF(AND('Raw Data'!Y26&lt;&gt;"",'Raw Data'!Y26&lt;&gt;0),'Raw Data'!Y26,"")</f>
        <v/>
      </c>
      <c r="CA28" s="98" t="str">
        <f ca="1">IF(AND(BY28&gt;0,BY28&lt;&gt;""),IF(Title!$K$1=0,ROUNDDOWN((1000*BY$1)/BY28,2),ROUND((1000*BY$1)/BY28,2)),IF(BY28="","",0))</f>
        <v/>
      </c>
      <c r="CB28" s="74" t="str">
        <f ca="1">IF(OR(BY28&lt;&gt;"",BZ28&lt;&gt;""),RANK(CC28,CC$5:INDIRECT(CB$1,TRUE)),"")</f>
        <v/>
      </c>
      <c r="CC28" s="77" t="str">
        <f t="shared" ca="1" si="34"/>
        <v/>
      </c>
      <c r="CD28" s="77" t="str">
        <f t="shared" ca="1" si="12"/>
        <v/>
      </c>
      <c r="CE28" s="105" t="str">
        <f ca="1">IF(CD28&lt;&gt;"",RANK(CD28,CD$5:INDIRECT(CE$1,TRUE)),"")</f>
        <v/>
      </c>
      <c r="CF28" s="114" t="str">
        <f ca="1">IF(AND('Raw Data'!Z26&lt;&gt;"",'Raw Data'!Z26&lt;&gt;0),ROUNDDOWN('Raw Data'!Z26,Title!$M$1),"")</f>
        <v/>
      </c>
      <c r="CG28" s="110" t="str">
        <f ca="1">IF(AND('Raw Data'!AA26&lt;&gt;"",'Raw Data'!AA26&lt;&gt;0),'Raw Data'!AA26,"")</f>
        <v/>
      </c>
      <c r="CH28" s="98" t="str">
        <f ca="1">IF(AND(CF28&gt;0,CF28&lt;&gt;""),IF(Title!$K$1=0,ROUNDDOWN((1000*CF$1)/CF28,2),ROUND((1000*CF$1)/CF28,2)),IF(CF28="","",0))</f>
        <v/>
      </c>
      <c r="CI28" s="74" t="str">
        <f ca="1">IF(OR(CF28&lt;&gt;"",CG28&lt;&gt;""),RANK(CJ28,CJ$5:INDIRECT(CI$1,TRUE)),"")</f>
        <v/>
      </c>
      <c r="CJ28" s="77" t="str">
        <f t="shared" ca="1" si="35"/>
        <v/>
      </c>
      <c r="CK28" s="77" t="str">
        <f t="shared" ca="1" si="13"/>
        <v/>
      </c>
      <c r="CL28" s="105" t="str">
        <f ca="1">IF(CK28&lt;&gt;"",RANK(CK28,CK$5:INDIRECT(CL$1,TRUE)),"")</f>
        <v/>
      </c>
      <c r="CM28" s="114" t="str">
        <f ca="1">IF(AND('Raw Data'!AB26&lt;&gt;"",'Raw Data'!AB26&lt;&gt;0),ROUNDDOWN('Raw Data'!AB26,Title!$M$1),"")</f>
        <v/>
      </c>
      <c r="CN28" s="110" t="str">
        <f ca="1">IF(AND('Raw Data'!AC26&lt;&gt;"",'Raw Data'!AC26&lt;&gt;0),'Raw Data'!AC26,"")</f>
        <v/>
      </c>
      <c r="CO28" s="98" t="str">
        <f ca="1">IF(AND(CM28&gt;0,CM28&lt;&gt;""),IF(Title!$K$1=0,ROUNDDOWN((1000*CM$1)/CM28,2),ROUND((1000*CM$1)/CM28,2)),IF(CM28="","",0))</f>
        <v/>
      </c>
      <c r="CP28" s="74" t="str">
        <f ca="1">IF(OR(CM28&lt;&gt;"",CN28&lt;&gt;""),RANK(CQ28,CQ$5:INDIRECT(CP$1,TRUE)),"")</f>
        <v/>
      </c>
      <c r="CQ28" s="77" t="str">
        <f t="shared" ca="1" si="36"/>
        <v/>
      </c>
      <c r="CR28" s="77" t="str">
        <f t="shared" ca="1" si="14"/>
        <v/>
      </c>
      <c r="CS28" s="105" t="str">
        <f ca="1">IF(CR28&lt;&gt;"",RANK(CR28,CR$5:INDIRECT(CS$1,TRUE)),"")</f>
        <v/>
      </c>
      <c r="CT28" s="114" t="str">
        <f ca="1">IF(AND('Raw Data'!AD26&lt;&gt;"",'Raw Data'!AD26&lt;&gt;0),ROUNDDOWN('Raw Data'!AD26,Title!$M$1),"")</f>
        <v/>
      </c>
      <c r="CU28" s="110" t="str">
        <f ca="1">IF(AND('Raw Data'!AE26&lt;&gt;"",'Raw Data'!AE26&lt;&gt;0),'Raw Data'!AE26,"")</f>
        <v/>
      </c>
      <c r="CV28" s="98" t="str">
        <f ca="1">IF(AND(CT28&gt;0,CT28&lt;&gt;""),IF(Title!$K$1=0,ROUNDDOWN((1000*CT$1)/CT28,2),ROUND((1000*CT$1)/CT28,2)),IF(CT28="","",0))</f>
        <v/>
      </c>
      <c r="CW28" s="74" t="str">
        <f ca="1">IF(OR(CT28&lt;&gt;"",CU28&lt;&gt;""),RANK(CX28,CX$5:INDIRECT(CW$1,TRUE)),"")</f>
        <v/>
      </c>
      <c r="CX28" s="77" t="str">
        <f t="shared" ca="1" si="37"/>
        <v/>
      </c>
      <c r="CY28" s="77" t="str">
        <f t="shared" ca="1" si="15"/>
        <v/>
      </c>
      <c r="CZ28" s="105" t="str">
        <f ca="1">IF(CY28&lt;&gt;"",RANK(CY28,CY$5:INDIRECT(CZ$1,TRUE)),"")</f>
        <v/>
      </c>
      <c r="DA28" s="114" t="str">
        <f ca="1">IF(AND('Raw Data'!AF26&lt;&gt;"",'Raw Data'!AF26&lt;&gt;0),ROUNDDOWN('Raw Data'!AF26,Title!$M$1),"")</f>
        <v/>
      </c>
      <c r="DB28" s="110" t="str">
        <f ca="1">IF(AND('Raw Data'!AG26&lt;&gt;"",'Raw Data'!AG26&lt;&gt;0),'Raw Data'!AG26,"")</f>
        <v/>
      </c>
      <c r="DC28" s="98" t="str">
        <f ca="1">IF(AND(DA28&gt;0,DA28&lt;&gt;""),IF(Title!$K$1=0,ROUNDDOWN((1000*DA$1)/DA28,2),ROUND((1000*DA$1)/DA28,2)),IF(DA28="","",0))</f>
        <v/>
      </c>
      <c r="DD28" s="74" t="str">
        <f ca="1">IF(OR(DA28&lt;&gt;"",DB28&lt;&gt;""),RANK(DE28,DE$5:INDIRECT(DD$1,TRUE)),"")</f>
        <v/>
      </c>
      <c r="DE28" s="77" t="str">
        <f t="shared" ca="1" si="38"/>
        <v/>
      </c>
      <c r="DF28" s="77" t="str">
        <f t="shared" ca="1" si="16"/>
        <v/>
      </c>
      <c r="DG28" s="105" t="str">
        <f ca="1">IF(DF28&lt;&gt;"",RANK(DF28,DF$5:INDIRECT(DG$1,TRUE)),"")</f>
        <v/>
      </c>
      <c r="DH28" s="114" t="str">
        <f ca="1">IF(AND('Raw Data'!AH26&lt;&gt;"",'Raw Data'!AH26&lt;&gt;0),ROUNDDOWN('Raw Data'!AH26,Title!$M$1),"")</f>
        <v/>
      </c>
      <c r="DI28" s="110" t="str">
        <f ca="1">IF(AND('Raw Data'!AI26&lt;&gt;"",'Raw Data'!AI26&lt;&gt;0),'Raw Data'!AI26,"")</f>
        <v/>
      </c>
      <c r="DJ28" s="98" t="str">
        <f ca="1">IF(AND(DH28&gt;0,DH28&lt;&gt;""),IF(Title!$K$1=0,ROUNDDOWN((1000*DH$1)/DH28,2),ROUND((1000*DH$1)/DH28,2)),IF(DH28="","",0))</f>
        <v/>
      </c>
      <c r="DK28" s="74" t="str">
        <f ca="1">IF(OR(DH28&lt;&gt;"",DI28&lt;&gt;""),RANK(DL28,DL$5:INDIRECT(DK$1,TRUE)),"")</f>
        <v/>
      </c>
      <c r="DL28" s="77" t="str">
        <f t="shared" ca="1" si="39"/>
        <v/>
      </c>
      <c r="DM28" s="77" t="str">
        <f t="shared" ca="1" si="17"/>
        <v/>
      </c>
      <c r="DN28" s="105" t="str">
        <f ca="1">IF(DM28&lt;&gt;"",RANK(DM28,DM$5:INDIRECT(DN$1,TRUE)),"")</f>
        <v/>
      </c>
      <c r="DO28" s="114" t="str">
        <f ca="1">IF(AND('Raw Data'!AJ26&lt;&gt;"",'Raw Data'!AJ26&lt;&gt;0),ROUNDDOWN('Raw Data'!AJ26,Title!$M$1),"")</f>
        <v/>
      </c>
      <c r="DP28" s="110" t="str">
        <f ca="1">IF(AND('Raw Data'!AK26&lt;&gt;"",'Raw Data'!AK26&lt;&gt;0),'Raw Data'!AK26,"")</f>
        <v/>
      </c>
      <c r="DQ28" s="98" t="str">
        <f ca="1">IF(AND(DO28&gt;0,DO28&lt;&gt;""),IF(Title!$K$1=0,ROUNDDOWN((1000*DO$1)/DO28,2),ROUND((1000*DO$1)/DO28,2)),IF(DO28="","",0))</f>
        <v/>
      </c>
      <c r="DR28" s="74" t="str">
        <f ca="1">IF(OR(DO28&lt;&gt;"",DP28&lt;&gt;""),RANK(DS28,DS$5:INDIRECT(DR$1,TRUE)),"")</f>
        <v/>
      </c>
      <c r="DS28" s="77" t="str">
        <f t="shared" ca="1" si="40"/>
        <v/>
      </c>
      <c r="DT28" s="77" t="str">
        <f t="shared" ca="1" si="18"/>
        <v/>
      </c>
      <c r="DU28" s="105" t="str">
        <f ca="1">IF(DT28&lt;&gt;"",RANK(DT28,DT$5:INDIRECT(DU$1,TRUE)),"")</f>
        <v/>
      </c>
      <c r="DV28" s="114" t="str">
        <f ca="1">IF(AND('Raw Data'!AL26&lt;&gt;"",'Raw Data'!AL26&lt;&gt;0),ROUNDDOWN('Raw Data'!AL26,Title!$M$1),"")</f>
        <v/>
      </c>
      <c r="DW28" s="110" t="str">
        <f ca="1">IF(AND('Raw Data'!AM26&lt;&gt;"",'Raw Data'!AM26&lt;&gt;0),'Raw Data'!AM26,"")</f>
        <v/>
      </c>
      <c r="DX28" s="98" t="str">
        <f ca="1">IF(AND(DV28&gt;0,DV28&lt;&gt;""),IF(Title!$K$1=0,ROUNDDOWN((1000*DV$1)/DV28,2),ROUND((1000*DV$1)/DV28,2)),IF(DV28="","",0))</f>
        <v/>
      </c>
      <c r="DY28" s="74" t="str">
        <f ca="1">IF(OR(DV28&lt;&gt;"",DW28&lt;&gt;""),RANK(DZ28,DZ$5:INDIRECT(DY$1,TRUE)),"")</f>
        <v/>
      </c>
      <c r="DZ28" s="77" t="str">
        <f t="shared" ca="1" si="41"/>
        <v/>
      </c>
      <c r="EA28" s="77" t="str">
        <f t="shared" ca="1" si="19"/>
        <v/>
      </c>
      <c r="EB28" s="105" t="str">
        <f ca="1">IF(EA28&lt;&gt;"",RANK(EA28,EA$5:INDIRECT(EB$1,TRUE)),"")</f>
        <v/>
      </c>
      <c r="EC28" s="114" t="str">
        <f ca="1">IF(AND('Raw Data'!AN26&lt;&gt;"",'Raw Data'!AN26&lt;&gt;0),ROUNDDOWN('Raw Data'!AN26,Title!$M$1),"")</f>
        <v/>
      </c>
      <c r="ED28" s="110" t="str">
        <f ca="1">IF(AND('Raw Data'!AO26&lt;&gt;"",'Raw Data'!AO26&lt;&gt;0),'Raw Data'!AO26,"")</f>
        <v/>
      </c>
      <c r="EE28" s="98" t="str">
        <f ca="1">IF(AND(EC28&gt;0,EC28&lt;&gt;""),IF(Title!$K$1=0,ROUNDDOWN((1000*EC$1)/EC28,2),ROUND((1000*EC$1)/EC28,2)),IF(EC28="","",0))</f>
        <v/>
      </c>
      <c r="EF28" s="74" t="str">
        <f ca="1">IF(OR(EC28&lt;&gt;"",ED28&lt;&gt;""),RANK(EG28,EG$5:INDIRECT(EF$1,TRUE)),"")</f>
        <v/>
      </c>
      <c r="EG28" s="77" t="str">
        <f t="shared" ca="1" si="42"/>
        <v/>
      </c>
      <c r="EH28" s="77" t="str">
        <f t="shared" ca="1" si="20"/>
        <v/>
      </c>
      <c r="EI28" s="105" t="str">
        <f ca="1">IF(EH28&lt;&gt;"",RANK(EH28,EH$5:INDIRECT(EI$1,TRUE)),"")</f>
        <v/>
      </c>
      <c r="EJ28" s="114" t="str">
        <f ca="1">IF(AND('Raw Data'!AP26&lt;&gt;"",'Raw Data'!AP26&lt;&gt;0),ROUNDDOWN('Raw Data'!AP26,Title!$M$1),"")</f>
        <v/>
      </c>
      <c r="EK28" s="107" t="str">
        <f ca="1">IF(AND('Raw Data'!AQ26&lt;&gt;"",'Raw Data'!AQ26&lt;&gt;0),'Raw Data'!AQ26,"")</f>
        <v/>
      </c>
      <c r="EL28" s="98" t="str">
        <f ca="1">IF(AND(EJ28&gt;0,EJ28&lt;&gt;""),IF(Title!$K$1=0,ROUNDDOWN((1000*EJ$1)/EJ28,2),ROUND((1000*EJ$1)/EJ28,2)),IF(EJ28="","",0))</f>
        <v/>
      </c>
      <c r="EM28" s="74" t="str">
        <f ca="1">IF(OR(EJ28&lt;&gt;"",EK28&lt;&gt;""),RANK(EN28,EN$5:INDIRECT(EM$1,TRUE)),"")</f>
        <v/>
      </c>
      <c r="EN28" s="77" t="str">
        <f t="shared" ca="1" si="43"/>
        <v/>
      </c>
      <c r="EO28" s="77" t="str">
        <f t="shared" ca="1" si="21"/>
        <v/>
      </c>
      <c r="EP28" s="105" t="str">
        <f ca="1">IF(EO28&lt;&gt;"",RANK(EO28,EO$5:INDIRECT(EP$1,TRUE)),"")</f>
        <v/>
      </c>
      <c r="EQ28" s="74" t="str">
        <f t="shared" ca="1" si="44"/>
        <v>$ER$28:$FC$28</v>
      </c>
      <c r="ER28" s="77">
        <f t="shared" si="45"/>
        <v>0</v>
      </c>
      <c r="ES28" s="77">
        <f t="shared" ca="1" si="46"/>
        <v>0</v>
      </c>
      <c r="ET28" s="77">
        <f t="shared" ca="1" si="47"/>
        <v>0</v>
      </c>
      <c r="EU28" s="77">
        <f t="shared" ca="1" si="48"/>
        <v>0</v>
      </c>
      <c r="EV28" s="77">
        <f t="shared" ca="1" si="49"/>
        <v>0</v>
      </c>
      <c r="EW28" s="77">
        <f t="shared" ca="1" si="50"/>
        <v>0</v>
      </c>
      <c r="EX28" s="77">
        <f t="shared" ca="1" si="51"/>
        <v>0</v>
      </c>
      <c r="EY28" s="77">
        <f t="shared" ca="1" si="52"/>
        <v>0</v>
      </c>
      <c r="EZ28" s="77">
        <f t="shared" ca="1" si="53"/>
        <v>0</v>
      </c>
      <c r="FA28" s="77">
        <f t="shared" ca="1" si="54"/>
        <v>0</v>
      </c>
      <c r="FB28" s="77">
        <f t="shared" ca="1" si="55"/>
        <v>0</v>
      </c>
      <c r="FC28" s="77">
        <f t="shared" ca="1" si="56"/>
        <v>0</v>
      </c>
      <c r="FD28" s="77">
        <f t="shared" ca="1" si="57"/>
        <v>0</v>
      </c>
      <c r="FE28" s="77">
        <f t="shared" ca="1" si="58"/>
        <v>0</v>
      </c>
      <c r="FF28" s="77">
        <f t="shared" ca="1" si="59"/>
        <v>0</v>
      </c>
      <c r="FG28" s="77">
        <f t="shared" ca="1" si="60"/>
        <v>0</v>
      </c>
      <c r="FH28" s="77">
        <f t="shared" ca="1" si="61"/>
        <v>0</v>
      </c>
      <c r="FI28" s="77">
        <f t="shared" ca="1" si="62"/>
        <v>0</v>
      </c>
      <c r="FJ28" s="77">
        <f t="shared" ca="1" si="63"/>
        <v>0</v>
      </c>
      <c r="FK28" s="77">
        <f t="shared" ca="1" si="64"/>
        <v>0</v>
      </c>
      <c r="FL28" s="74" t="str">
        <f t="shared" si="65"/>
        <v>$FM$28:$FX$28</v>
      </c>
      <c r="FM28" s="78">
        <f t="shared" si="66"/>
        <v>0</v>
      </c>
      <c r="FN28" s="74">
        <f t="shared" si="67"/>
        <v>0</v>
      </c>
      <c r="FO28" s="74">
        <f t="shared" si="68"/>
        <v>0</v>
      </c>
      <c r="FP28" s="74">
        <f t="shared" si="69"/>
        <v>0</v>
      </c>
      <c r="FQ28" s="74">
        <f t="shared" si="70"/>
        <v>0</v>
      </c>
      <c r="FR28" s="74">
        <f t="shared" si="71"/>
        <v>0</v>
      </c>
      <c r="FS28" s="74">
        <f t="shared" si="72"/>
        <v>0</v>
      </c>
      <c r="FT28" s="74">
        <f t="shared" si="73"/>
        <v>0</v>
      </c>
      <c r="FU28" s="74">
        <f t="shared" si="74"/>
        <v>0</v>
      </c>
      <c r="FV28" s="74">
        <f t="shared" si="75"/>
        <v>0</v>
      </c>
      <c r="FW28" s="74">
        <f t="shared" si="76"/>
        <v>0</v>
      </c>
      <c r="FX28" s="74">
        <f t="shared" si="77"/>
        <v>0</v>
      </c>
      <c r="FY28" s="74">
        <f t="shared" si="78"/>
        <v>0</v>
      </c>
      <c r="FZ28" s="74">
        <f t="shared" si="79"/>
        <v>0</v>
      </c>
      <c r="GA28" s="74">
        <f t="shared" si="80"/>
        <v>0</v>
      </c>
      <c r="GB28" s="74">
        <f t="shared" si="81"/>
        <v>0</v>
      </c>
      <c r="GC28" s="74">
        <f t="shared" si="82"/>
        <v>0</v>
      </c>
      <c r="GD28" s="74">
        <f t="shared" si="83"/>
        <v>0</v>
      </c>
      <c r="GE28" s="74">
        <f t="shared" si="84"/>
        <v>0</v>
      </c>
      <c r="GF28" s="74">
        <f t="shared" si="85"/>
        <v>0</v>
      </c>
      <c r="GG28" s="74" t="str">
        <f t="shared" si="86"/>
        <v>GS28</v>
      </c>
      <c r="GH28" s="77">
        <f ca="1">GetDiscardScore($ER28:ER28,GH$1)</f>
        <v>0</v>
      </c>
      <c r="GI28" s="77">
        <f ca="1">GetDiscardScore($ER28:ES28,GI$1)</f>
        <v>0</v>
      </c>
      <c r="GJ28" s="77">
        <f ca="1">GetDiscardScore($ER28:ET28,GJ$1)</f>
        <v>0</v>
      </c>
      <c r="GK28" s="77">
        <f ca="1">GetDiscardScore($ER28:EU28,GK$1)</f>
        <v>0</v>
      </c>
      <c r="GL28" s="77">
        <f ca="1">GetDiscardScore($ER28:EV28,GL$1)</f>
        <v>0</v>
      </c>
      <c r="GM28" s="77">
        <f ca="1">GetDiscardScore($ER28:EW28,GM$1)</f>
        <v>0</v>
      </c>
      <c r="GN28" s="77">
        <f ca="1">GetDiscardScore($ER28:EX28,GN$1)</f>
        <v>0</v>
      </c>
      <c r="GO28" s="77">
        <f ca="1">GetDiscardScore($ER28:EY28,GO$1)</f>
        <v>0</v>
      </c>
      <c r="GP28" s="77">
        <f ca="1">GetDiscardScore($ER28:EZ28,GP$1)</f>
        <v>0</v>
      </c>
      <c r="GQ28" s="77">
        <f ca="1">GetDiscardScore($ER28:FA28,GQ$1)</f>
        <v>0</v>
      </c>
      <c r="GR28" s="77">
        <f ca="1">GetDiscardScore($ER28:FB28,GR$1)</f>
        <v>0</v>
      </c>
      <c r="GS28" s="77">
        <f ca="1">GetDiscardScore($ER28:FC28,GS$1)</f>
        <v>0</v>
      </c>
      <c r="GT28" s="77">
        <f ca="1">GetDiscardScore($ER28:FD28,GT$1)</f>
        <v>0</v>
      </c>
      <c r="GU28" s="77">
        <f ca="1">GetDiscardScore($ER28:FE28,GU$1)</f>
        <v>0</v>
      </c>
      <c r="GV28" s="77">
        <f ca="1">GetDiscardScore($ER28:FF28,GV$1)</f>
        <v>0</v>
      </c>
      <c r="GW28" s="77">
        <f ca="1">GetDiscardScore($ER28:FG28,GW$1)</f>
        <v>0</v>
      </c>
      <c r="GX28" s="77">
        <f ca="1">GetDiscardScore($ER28:FH28,GX$1)</f>
        <v>0</v>
      </c>
      <c r="GY28" s="77">
        <f ca="1">GetDiscardScore($ER28:FI28,GY$1)</f>
        <v>0</v>
      </c>
      <c r="GZ28" s="77">
        <f ca="1">GetDiscardScore($ER28:FJ28,GZ$1)</f>
        <v>0</v>
      </c>
      <c r="HA28" s="77">
        <f ca="1">GetDiscardScore($ER28:FK28,HA$1)</f>
        <v>0</v>
      </c>
      <c r="HB28" s="79" t="str">
        <f t="shared" ca="1" si="87"/>
        <v/>
      </c>
      <c r="HC28" s="78" t="str">
        <f ca="1">IF(HB28&lt;&gt;"",RANK(HB28,HB$5:INDIRECT(HC$1,TRUE),0),"")</f>
        <v/>
      </c>
      <c r="HD28" s="76" t="str">
        <f t="shared" ca="1" si="88"/>
        <v/>
      </c>
    </row>
    <row r="29" spans="1:212" s="51" customFormat="1" ht="11.25">
      <c r="A29" s="41">
        <v>25</v>
      </c>
      <c r="B29" s="41" t="str">
        <f ca="1">IF('Raw Data'!B27&lt;&gt;"",'Raw Data'!B27,"")</f>
        <v/>
      </c>
      <c r="C29" s="51" t="str">
        <f ca="1">IF('Raw Data'!C27&lt;&gt;"",'Raw Data'!C27,"")</f>
        <v/>
      </c>
      <c r="D29" s="42" t="str">
        <f t="shared" ca="1" si="22"/>
        <v/>
      </c>
      <c r="E29" s="69" t="str">
        <f t="shared" ca="1" si="23"/>
        <v/>
      </c>
      <c r="F29" s="99" t="str">
        <f t="shared" ca="1" si="0"/>
        <v/>
      </c>
      <c r="G29" s="111" t="str">
        <f ca="1">IF(AND('Raw Data'!D27&lt;&gt;"",'Raw Data'!D27&lt;&gt;0),ROUNDDOWN('Raw Data'!D27,Title!$M$1),"")</f>
        <v/>
      </c>
      <c r="H29" s="109" t="str">
        <f ca="1">IF(AND('Raw Data'!E27&lt;&gt;"",'Raw Data'!E27&lt;&gt;0),'Raw Data'!E27,"")</f>
        <v/>
      </c>
      <c r="I29" s="97" t="str">
        <f ca="1">IF(AND(G29&lt;&gt;"",G29&gt;0),IF(Title!$K$1=0,ROUNDDOWN((1000*G$1)/G29,2),ROUND((1000*G$1)/G29,2)),IF(G29="","",0))</f>
        <v/>
      </c>
      <c r="J29" s="51" t="str">
        <f ca="1">IF(K29&lt;&gt;0,RANK(K29,K$5:INDIRECT(J$1,TRUE)),"")</f>
        <v/>
      </c>
      <c r="K29" s="71">
        <f t="shared" ca="1" si="89"/>
        <v>0</v>
      </c>
      <c r="L29" s="71" t="str">
        <f t="shared" ca="1" si="2"/>
        <v/>
      </c>
      <c r="M29" s="104" t="str">
        <f ca="1">IF(L29&lt;&gt;"",RANK(L29,L$5:INDIRECT(M$1,TRUE)),"")</f>
        <v/>
      </c>
      <c r="N29" s="111" t="str">
        <f ca="1">IF(AND('Raw Data'!F27&lt;&gt;"",'Raw Data'!F27&lt;&gt;0),ROUNDDOWN('Raw Data'!F27,Title!$M$1),"")</f>
        <v/>
      </c>
      <c r="O29" s="109" t="str">
        <f ca="1">IF(AND('Raw Data'!G27&lt;&gt;"",'Raw Data'!G27&lt;&gt;0),'Raw Data'!G27,"")</f>
        <v/>
      </c>
      <c r="P29" s="97" t="str">
        <f ca="1">IF(AND(N29&gt;0,N29&lt;&gt;""),IF(Title!$K$1=0,ROUNDDOWN((1000*N$1)/N29,2),ROUND((1000*N$1)/N29,2)),IF(N29="","",0))</f>
        <v/>
      </c>
      <c r="Q29" s="51" t="str">
        <f ca="1">IF(OR(N29&lt;&gt;"",O29&lt;&gt;""),RANK(R29,R$5:INDIRECT(Q$1,TRUE)),"")</f>
        <v/>
      </c>
      <c r="R29" s="71" t="str">
        <f t="shared" ca="1" si="24"/>
        <v/>
      </c>
      <c r="S29" s="71" t="str">
        <f t="shared" ca="1" si="3"/>
        <v/>
      </c>
      <c r="T29" s="104" t="str">
        <f ca="1">IF(S29&lt;&gt;"",RANK(S29,S$5:INDIRECT(T$1,TRUE)),"")</f>
        <v/>
      </c>
      <c r="U29" s="111" t="str">
        <f ca="1">IF(AND('Raw Data'!H27&lt;&gt;"",'Raw Data'!H27&lt;&gt;0),ROUNDDOWN('Raw Data'!H27,Title!$M$1),"")</f>
        <v/>
      </c>
      <c r="V29" s="109" t="str">
        <f ca="1">IF(AND('Raw Data'!I27&lt;&gt;"",'Raw Data'!I27&lt;&gt;0),'Raw Data'!I27,"")</f>
        <v/>
      </c>
      <c r="W29" s="97" t="str">
        <f ca="1">IF(AND(U29&gt;0,U29&lt;&gt;""),IF(Title!$K$1=0,ROUNDDOWN((1000*U$1)/U29,2),ROUND((1000*U$1)/U29,2)),IF(U29="","",0))</f>
        <v/>
      </c>
      <c r="X29" s="51" t="str">
        <f ca="1">IF(OR(U29&lt;&gt;"",V29&lt;&gt;""),RANK(Y29,Y$5:INDIRECT(X$1,TRUE)),"")</f>
        <v/>
      </c>
      <c r="Y29" s="71" t="str">
        <f t="shared" ca="1" si="25"/>
        <v/>
      </c>
      <c r="Z29" s="71" t="str">
        <f t="shared" ca="1" si="4"/>
        <v/>
      </c>
      <c r="AA29" s="104" t="str">
        <f ca="1">IF(Z29&lt;&gt;"",RANK(Z29,Z$5:INDIRECT(AA$1,TRUE)),"")</f>
        <v/>
      </c>
      <c r="AB29" s="111" t="str">
        <f ca="1">IF(AND('Raw Data'!J27&lt;&gt;"",'Raw Data'!J27&lt;&gt;0),ROUNDDOWN('Raw Data'!J27,Title!$M$1),"")</f>
        <v/>
      </c>
      <c r="AC29" s="109" t="str">
        <f ca="1">IF(AND('Raw Data'!K27&lt;&gt;"",'Raw Data'!K27&lt;&gt;0),'Raw Data'!K27,"")</f>
        <v/>
      </c>
      <c r="AD29" s="97" t="str">
        <f ca="1">IF(AND(AB29&gt;0,AB29&lt;&gt;""),IF(Title!$K$1=0,ROUNDDOWN((1000*AB$1)/AB29,2),ROUND((1000*AB$1)/AB29,2)),IF(AB29="","",0))</f>
        <v/>
      </c>
      <c r="AE29" s="51" t="str">
        <f ca="1">IF(OR(AB29&lt;&gt;"",AC29&lt;&gt;""),RANK(AF29,AF$5:INDIRECT(AE$1,TRUE)),"")</f>
        <v/>
      </c>
      <c r="AF29" s="71" t="str">
        <f t="shared" ca="1" si="26"/>
        <v/>
      </c>
      <c r="AG29" s="71" t="str">
        <f t="shared" ca="1" si="5"/>
        <v/>
      </c>
      <c r="AH29" s="104" t="str">
        <f ca="1">IF(AG29&lt;&gt;"",RANK(AG29,AG$5:INDIRECT(AH$1,TRUE)),"")</f>
        <v/>
      </c>
      <c r="AI29" s="111" t="str">
        <f ca="1">IF(AND('Raw Data'!L27&lt;&gt;"",'Raw Data'!L27&lt;&gt;0),ROUNDDOWN('Raw Data'!L27,Title!$M$1),"")</f>
        <v/>
      </c>
      <c r="AJ29" s="109" t="str">
        <f ca="1">IF(AND('Raw Data'!M27&lt;&gt;"",'Raw Data'!M27&lt;&gt;0),'Raw Data'!M27,"")</f>
        <v/>
      </c>
      <c r="AK29" s="97" t="str">
        <f ca="1">IF(AND(AI29&gt;0,AI29&lt;&gt;""),IF(Title!$K$1=0,ROUNDDOWN((1000*AI$1)/AI29,2),ROUND((1000*AI$1)/AI29,2)),IF(AI29="","",0))</f>
        <v/>
      </c>
      <c r="AL29" s="51" t="str">
        <f ca="1">IF(OR(AI29&lt;&gt;"",AJ29&lt;&gt;""),RANK(AM29,AM$5:INDIRECT(AL$1,TRUE)),"")</f>
        <v/>
      </c>
      <c r="AM29" s="71" t="str">
        <f t="shared" ca="1" si="27"/>
        <v/>
      </c>
      <c r="AN29" s="71" t="str">
        <f t="shared" ca="1" si="6"/>
        <v/>
      </c>
      <c r="AO29" s="104" t="str">
        <f ca="1">IF(AN29&lt;&gt;"",RANK(AN29,AN$5:INDIRECT(AO$1,TRUE)),"")</f>
        <v/>
      </c>
      <c r="AP29" s="111" t="str">
        <f ca="1">IF(AND('Raw Data'!N27&lt;&gt;"",'Raw Data'!N27&lt;&gt;0),ROUNDDOWN('Raw Data'!N27,Title!$M$1),"")</f>
        <v/>
      </c>
      <c r="AQ29" s="109" t="str">
        <f ca="1">IF(AND('Raw Data'!O27&lt;&gt;"",'Raw Data'!O27&lt;&gt;0),'Raw Data'!O27,"")</f>
        <v/>
      </c>
      <c r="AR29" s="97" t="str">
        <f ca="1">IF(AND(AP29&gt;0,AP29&lt;&gt;""),IF(Title!$K$1=0,ROUNDDOWN((1000*AP$1)/AP29,2),ROUND((1000*AP$1)/AP29,2)),IF(AP29="","",0))</f>
        <v/>
      </c>
      <c r="AS29" s="51" t="str">
        <f ca="1">IF(OR(AP29&lt;&gt;"",AQ29&lt;&gt;""),RANK(AT29,AT$5:INDIRECT(AS$1,TRUE)),"")</f>
        <v/>
      </c>
      <c r="AT29" s="71" t="str">
        <f t="shared" ca="1" si="28"/>
        <v/>
      </c>
      <c r="AU29" s="71" t="str">
        <f t="shared" ca="1" si="7"/>
        <v/>
      </c>
      <c r="AV29" s="104" t="str">
        <f ca="1">IF(AU29&lt;&gt;"",RANK(AU29,AU$5:INDIRECT(AV$1,TRUE)),"")</f>
        <v/>
      </c>
      <c r="AW29" s="111" t="str">
        <f ca="1">IF(AND('Raw Data'!P27&lt;&gt;"",'Raw Data'!P27&lt;&gt;0),ROUNDDOWN('Raw Data'!P27,Title!$M$1),"")</f>
        <v/>
      </c>
      <c r="AX29" s="109" t="str">
        <f ca="1">IF(AND('Raw Data'!Q27&lt;&gt;"",'Raw Data'!Q27&lt;&gt;0),'Raw Data'!Q27,"")</f>
        <v/>
      </c>
      <c r="AY29" s="97" t="str">
        <f ca="1">IF(AND(AW29&gt;0,AW29&lt;&gt;""),IF(Title!$K$1=0,ROUNDDOWN((1000*AW$1)/AW29,2),ROUND((1000*AW$1)/AW29,2)),IF(AW29="","",0))</f>
        <v/>
      </c>
      <c r="AZ29" s="51" t="str">
        <f ca="1">IF(OR(AW29&lt;&gt;"",AX29&lt;&gt;""),RANK(BA29,BA$5:INDIRECT(AZ$1,TRUE)),"")</f>
        <v/>
      </c>
      <c r="BA29" s="71" t="str">
        <f t="shared" ca="1" si="29"/>
        <v/>
      </c>
      <c r="BB29" s="71" t="str">
        <f t="shared" ca="1" si="8"/>
        <v/>
      </c>
      <c r="BC29" s="104" t="str">
        <f ca="1">IF(BB29&lt;&gt;"",RANK(BB29,BB$5:INDIRECT(BC$1,TRUE)),"")</f>
        <v/>
      </c>
      <c r="BD29" s="111" t="str">
        <f ca="1">IF(AND('Raw Data'!R27&lt;&gt;"",'Raw Data'!R27&lt;&gt;0),ROUNDDOWN('Raw Data'!R27,Title!$M$1),"")</f>
        <v/>
      </c>
      <c r="BE29" s="109" t="str">
        <f ca="1">IF(AND('Raw Data'!S27&lt;&gt;"",'Raw Data'!S27&lt;&gt;0),'Raw Data'!S27,"")</f>
        <v/>
      </c>
      <c r="BF29" s="97" t="str">
        <f ca="1">IF(AND(BD29&gt;0,BD29&lt;&gt;""),IF(Title!$K$1=0,ROUNDDOWN((1000*BD$1)/BD29,2),ROUND((1000*BD$1)/BD29,2)),IF(BD29="","",0))</f>
        <v/>
      </c>
      <c r="BG29" s="51" t="str">
        <f ca="1">IF(OR(BD29&lt;&gt;"",BE29&lt;&gt;""),RANK(BH29,BH$5:INDIRECT(BG$1,TRUE)),"")</f>
        <v/>
      </c>
      <c r="BH29" s="71" t="str">
        <f t="shared" ca="1" si="30"/>
        <v/>
      </c>
      <c r="BI29" s="71" t="str">
        <f t="shared" ca="1" si="9"/>
        <v/>
      </c>
      <c r="BJ29" s="104" t="str">
        <f ca="1">IF(BI29&lt;&gt;"",RANK(BI29,BI$5:INDIRECT(BJ$1,TRUE)),"")</f>
        <v/>
      </c>
      <c r="BK29" s="111" t="str">
        <f ca="1">IF(AND('Raw Data'!T27&lt;&gt;"",'Raw Data'!T27&lt;&gt;0),ROUNDDOWN('Raw Data'!T27,Title!$M$1),"")</f>
        <v/>
      </c>
      <c r="BL29" s="109" t="str">
        <f ca="1">IF(AND('Raw Data'!U27&lt;&gt;"",'Raw Data'!U27&lt;&gt;0),'Raw Data'!U27,"")</f>
        <v/>
      </c>
      <c r="BM29" s="97" t="str">
        <f t="shared" ca="1" si="31"/>
        <v/>
      </c>
      <c r="BN29" s="51" t="str">
        <f ca="1">IF(OR(BK29&lt;&gt;"",BL29&lt;&gt;""),RANK(BO29,BO$5:INDIRECT(BN$1,TRUE)),"")</f>
        <v/>
      </c>
      <c r="BO29" s="71" t="str">
        <f t="shared" ca="1" si="32"/>
        <v/>
      </c>
      <c r="BP29" s="71" t="str">
        <f t="shared" ca="1" si="10"/>
        <v/>
      </c>
      <c r="BQ29" s="104" t="str">
        <f ca="1">IF(BP29&lt;&gt;"",RANK(BP29,BP$5:INDIRECT(BQ$1,TRUE)),"")</f>
        <v/>
      </c>
      <c r="BR29" s="111" t="str">
        <f ca="1">IF(AND('Raw Data'!V27&lt;&gt;"",'Raw Data'!V27&lt;&gt;0),ROUNDDOWN('Raw Data'!V27,Title!$M$1),"")</f>
        <v/>
      </c>
      <c r="BS29" s="109" t="str">
        <f ca="1">IF(AND('Raw Data'!W27&lt;&gt;"",'Raw Data'!W27&lt;&gt;0),'Raw Data'!W27,"")</f>
        <v/>
      </c>
      <c r="BT29" s="97" t="str">
        <f ca="1">IF(AND(BR29&gt;0,BR29&lt;&gt;""),IF(Title!$K$1=0,ROUNDDOWN((1000*BR$1)/BR29,2),ROUND((1000*BR$1)/BR29,2)),IF(BR29="","",0))</f>
        <v/>
      </c>
      <c r="BU29" s="51" t="str">
        <f ca="1">IF(OR(BR29&lt;&gt;"",BS29&lt;&gt;""),RANK(BV29,BV$5:INDIRECT(BU$1,TRUE)),"")</f>
        <v/>
      </c>
      <c r="BV29" s="71" t="str">
        <f t="shared" ca="1" si="33"/>
        <v/>
      </c>
      <c r="BW29" s="71" t="str">
        <f t="shared" ca="1" si="11"/>
        <v/>
      </c>
      <c r="BX29" s="104" t="str">
        <f ca="1">IF(BW29&lt;&gt;"",RANK(BW29,BW$5:INDIRECT(BX$1,TRUE)),"")</f>
        <v/>
      </c>
      <c r="BY29" s="111" t="str">
        <f ca="1">IF(AND('Raw Data'!X27&lt;&gt;"",'Raw Data'!X27&lt;&gt;0),ROUNDDOWN('Raw Data'!X27,Title!$M$1),"")</f>
        <v/>
      </c>
      <c r="BZ29" s="109" t="str">
        <f ca="1">IF(AND('Raw Data'!Y27&lt;&gt;"",'Raw Data'!Y27&lt;&gt;0),'Raw Data'!Y27,"")</f>
        <v/>
      </c>
      <c r="CA29" s="97" t="str">
        <f ca="1">IF(AND(BY29&gt;0,BY29&lt;&gt;""),IF(Title!$K$1=0,ROUNDDOWN((1000*BY$1)/BY29,2),ROUND((1000*BY$1)/BY29,2)),IF(BY29="","",0))</f>
        <v/>
      </c>
      <c r="CB29" s="51" t="str">
        <f ca="1">IF(OR(BY29&lt;&gt;"",BZ29&lt;&gt;""),RANK(CC29,CC$5:INDIRECT(CB$1,TRUE)),"")</f>
        <v/>
      </c>
      <c r="CC29" s="71" t="str">
        <f t="shared" ca="1" si="34"/>
        <v/>
      </c>
      <c r="CD29" s="71" t="str">
        <f t="shared" ca="1" si="12"/>
        <v/>
      </c>
      <c r="CE29" s="104" t="str">
        <f ca="1">IF(CD29&lt;&gt;"",RANK(CD29,CD$5:INDIRECT(CE$1,TRUE)),"")</f>
        <v/>
      </c>
      <c r="CF29" s="111" t="str">
        <f ca="1">IF(AND('Raw Data'!Z27&lt;&gt;"",'Raw Data'!Z27&lt;&gt;0),ROUNDDOWN('Raw Data'!Z27,Title!$M$1),"")</f>
        <v/>
      </c>
      <c r="CG29" s="109" t="str">
        <f ca="1">IF(AND('Raw Data'!AA27&lt;&gt;"",'Raw Data'!AA27&lt;&gt;0),'Raw Data'!AA27,"")</f>
        <v/>
      </c>
      <c r="CH29" s="97" t="str">
        <f ca="1">IF(AND(CF29&gt;0,CF29&lt;&gt;""),IF(Title!$K$1=0,ROUNDDOWN((1000*CF$1)/CF29,2),ROUND((1000*CF$1)/CF29,2)),IF(CF29="","",0))</f>
        <v/>
      </c>
      <c r="CI29" s="51" t="str">
        <f ca="1">IF(OR(CF29&lt;&gt;"",CG29&lt;&gt;""),RANK(CJ29,CJ$5:INDIRECT(CI$1,TRUE)),"")</f>
        <v/>
      </c>
      <c r="CJ29" s="71" t="str">
        <f t="shared" ca="1" si="35"/>
        <v/>
      </c>
      <c r="CK29" s="71" t="str">
        <f t="shared" ca="1" si="13"/>
        <v/>
      </c>
      <c r="CL29" s="104" t="str">
        <f ca="1">IF(CK29&lt;&gt;"",RANK(CK29,CK$5:INDIRECT(CL$1,TRUE)),"")</f>
        <v/>
      </c>
      <c r="CM29" s="111" t="str">
        <f ca="1">IF(AND('Raw Data'!AB27&lt;&gt;"",'Raw Data'!AB27&lt;&gt;0),ROUNDDOWN('Raw Data'!AB27,Title!$M$1),"")</f>
        <v/>
      </c>
      <c r="CN29" s="109" t="str">
        <f ca="1">IF(AND('Raw Data'!AC27&lt;&gt;"",'Raw Data'!AC27&lt;&gt;0),'Raw Data'!AC27,"")</f>
        <v/>
      </c>
      <c r="CO29" s="97" t="str">
        <f ca="1">IF(AND(CM29&gt;0,CM29&lt;&gt;""),IF(Title!$K$1=0,ROUNDDOWN((1000*CM$1)/CM29,2),ROUND((1000*CM$1)/CM29,2)),IF(CM29="","",0))</f>
        <v/>
      </c>
      <c r="CP29" s="51" t="str">
        <f ca="1">IF(OR(CM29&lt;&gt;"",CN29&lt;&gt;""),RANK(CQ29,CQ$5:INDIRECT(CP$1,TRUE)),"")</f>
        <v/>
      </c>
      <c r="CQ29" s="71" t="str">
        <f t="shared" ca="1" si="36"/>
        <v/>
      </c>
      <c r="CR29" s="71" t="str">
        <f t="shared" ca="1" si="14"/>
        <v/>
      </c>
      <c r="CS29" s="104" t="str">
        <f ca="1">IF(CR29&lt;&gt;"",RANK(CR29,CR$5:INDIRECT(CS$1,TRUE)),"")</f>
        <v/>
      </c>
      <c r="CT29" s="111" t="str">
        <f ca="1">IF(AND('Raw Data'!AD27&lt;&gt;"",'Raw Data'!AD27&lt;&gt;0),ROUNDDOWN('Raw Data'!AD27,Title!$M$1),"")</f>
        <v/>
      </c>
      <c r="CU29" s="109" t="str">
        <f ca="1">IF(AND('Raw Data'!AE27&lt;&gt;"",'Raw Data'!AE27&lt;&gt;0),'Raw Data'!AE27,"")</f>
        <v/>
      </c>
      <c r="CV29" s="97" t="str">
        <f ca="1">IF(AND(CT29&gt;0,CT29&lt;&gt;""),IF(Title!$K$1=0,ROUNDDOWN((1000*CT$1)/CT29,2),ROUND((1000*CT$1)/CT29,2)),IF(CT29="","",0))</f>
        <v/>
      </c>
      <c r="CW29" s="51" t="str">
        <f ca="1">IF(OR(CT29&lt;&gt;"",CU29&lt;&gt;""),RANK(CX29,CX$5:INDIRECT(CW$1,TRUE)),"")</f>
        <v/>
      </c>
      <c r="CX29" s="71" t="str">
        <f t="shared" ca="1" si="37"/>
        <v/>
      </c>
      <c r="CY29" s="71" t="str">
        <f t="shared" ca="1" si="15"/>
        <v/>
      </c>
      <c r="CZ29" s="104" t="str">
        <f ca="1">IF(CY29&lt;&gt;"",RANK(CY29,CY$5:INDIRECT(CZ$1,TRUE)),"")</f>
        <v/>
      </c>
      <c r="DA29" s="111" t="str">
        <f ca="1">IF(AND('Raw Data'!AF27&lt;&gt;"",'Raw Data'!AF27&lt;&gt;0),ROUNDDOWN('Raw Data'!AF27,Title!$M$1),"")</f>
        <v/>
      </c>
      <c r="DB29" s="109" t="str">
        <f ca="1">IF(AND('Raw Data'!AG27&lt;&gt;"",'Raw Data'!AG27&lt;&gt;0),'Raw Data'!AG27,"")</f>
        <v/>
      </c>
      <c r="DC29" s="97" t="str">
        <f ca="1">IF(AND(DA29&gt;0,DA29&lt;&gt;""),IF(Title!$K$1=0,ROUNDDOWN((1000*DA$1)/DA29,2),ROUND((1000*DA$1)/DA29,2)),IF(DA29="","",0))</f>
        <v/>
      </c>
      <c r="DD29" s="51" t="str">
        <f ca="1">IF(OR(DA29&lt;&gt;"",DB29&lt;&gt;""),RANK(DE29,DE$5:INDIRECT(DD$1,TRUE)),"")</f>
        <v/>
      </c>
      <c r="DE29" s="71" t="str">
        <f t="shared" ca="1" si="38"/>
        <v/>
      </c>
      <c r="DF29" s="71" t="str">
        <f t="shared" ca="1" si="16"/>
        <v/>
      </c>
      <c r="DG29" s="104" t="str">
        <f ca="1">IF(DF29&lt;&gt;"",RANK(DF29,DF$5:INDIRECT(DG$1,TRUE)),"")</f>
        <v/>
      </c>
      <c r="DH29" s="111" t="str">
        <f ca="1">IF(AND('Raw Data'!AH27&lt;&gt;"",'Raw Data'!AH27&lt;&gt;0),ROUNDDOWN('Raw Data'!AH27,Title!$M$1),"")</f>
        <v/>
      </c>
      <c r="DI29" s="109" t="str">
        <f ca="1">IF(AND('Raw Data'!AI27&lt;&gt;"",'Raw Data'!AI27&lt;&gt;0),'Raw Data'!AI27,"")</f>
        <v/>
      </c>
      <c r="DJ29" s="97" t="str">
        <f ca="1">IF(AND(DH29&gt;0,DH29&lt;&gt;""),IF(Title!$K$1=0,ROUNDDOWN((1000*DH$1)/DH29,2),ROUND((1000*DH$1)/DH29,2)),IF(DH29="","",0))</f>
        <v/>
      </c>
      <c r="DK29" s="51" t="str">
        <f ca="1">IF(OR(DH29&lt;&gt;"",DI29&lt;&gt;""),RANK(DL29,DL$5:INDIRECT(DK$1,TRUE)),"")</f>
        <v/>
      </c>
      <c r="DL29" s="71" t="str">
        <f t="shared" ca="1" si="39"/>
        <v/>
      </c>
      <c r="DM29" s="71" t="str">
        <f t="shared" ca="1" si="17"/>
        <v/>
      </c>
      <c r="DN29" s="104" t="str">
        <f ca="1">IF(DM29&lt;&gt;"",RANK(DM29,DM$5:INDIRECT(DN$1,TRUE)),"")</f>
        <v/>
      </c>
      <c r="DO29" s="111" t="str">
        <f ca="1">IF(AND('Raw Data'!AJ27&lt;&gt;"",'Raw Data'!AJ27&lt;&gt;0),ROUNDDOWN('Raw Data'!AJ27,Title!$M$1),"")</f>
        <v/>
      </c>
      <c r="DP29" s="109" t="str">
        <f ca="1">IF(AND('Raw Data'!AK27&lt;&gt;"",'Raw Data'!AK27&lt;&gt;0),'Raw Data'!AK27,"")</f>
        <v/>
      </c>
      <c r="DQ29" s="97" t="str">
        <f ca="1">IF(AND(DO29&gt;0,DO29&lt;&gt;""),IF(Title!$K$1=0,ROUNDDOWN((1000*DO$1)/DO29,2),ROUND((1000*DO$1)/DO29,2)),IF(DO29="","",0))</f>
        <v/>
      </c>
      <c r="DR29" s="51" t="str">
        <f ca="1">IF(OR(DO29&lt;&gt;"",DP29&lt;&gt;""),RANK(DS29,DS$5:INDIRECT(DR$1,TRUE)),"")</f>
        <v/>
      </c>
      <c r="DS29" s="71" t="str">
        <f t="shared" ca="1" si="40"/>
        <v/>
      </c>
      <c r="DT29" s="71" t="str">
        <f t="shared" ca="1" si="18"/>
        <v/>
      </c>
      <c r="DU29" s="104" t="str">
        <f ca="1">IF(DT29&lt;&gt;"",RANK(DT29,DT$5:INDIRECT(DU$1,TRUE)),"")</f>
        <v/>
      </c>
      <c r="DV29" s="111" t="str">
        <f ca="1">IF(AND('Raw Data'!AL27&lt;&gt;"",'Raw Data'!AL27&lt;&gt;0),ROUNDDOWN('Raw Data'!AL27,Title!$M$1),"")</f>
        <v/>
      </c>
      <c r="DW29" s="109" t="str">
        <f ca="1">IF(AND('Raw Data'!AM27&lt;&gt;"",'Raw Data'!AM27&lt;&gt;0),'Raw Data'!AM27,"")</f>
        <v/>
      </c>
      <c r="DX29" s="97" t="str">
        <f ca="1">IF(AND(DV29&gt;0,DV29&lt;&gt;""),IF(Title!$K$1=0,ROUNDDOWN((1000*DV$1)/DV29,2),ROUND((1000*DV$1)/DV29,2)),IF(DV29="","",0))</f>
        <v/>
      </c>
      <c r="DY29" s="51" t="str">
        <f ca="1">IF(OR(DV29&lt;&gt;"",DW29&lt;&gt;""),RANK(DZ29,DZ$5:INDIRECT(DY$1,TRUE)),"")</f>
        <v/>
      </c>
      <c r="DZ29" s="71" t="str">
        <f t="shared" ca="1" si="41"/>
        <v/>
      </c>
      <c r="EA29" s="71" t="str">
        <f t="shared" ca="1" si="19"/>
        <v/>
      </c>
      <c r="EB29" s="104" t="str">
        <f ca="1">IF(EA29&lt;&gt;"",RANK(EA29,EA$5:INDIRECT(EB$1,TRUE)),"")</f>
        <v/>
      </c>
      <c r="EC29" s="111" t="str">
        <f ca="1">IF(AND('Raw Data'!AN27&lt;&gt;"",'Raw Data'!AN27&lt;&gt;0),ROUNDDOWN('Raw Data'!AN27,Title!$M$1),"")</f>
        <v/>
      </c>
      <c r="ED29" s="109" t="str">
        <f ca="1">IF(AND('Raw Data'!AO27&lt;&gt;"",'Raw Data'!AO27&lt;&gt;0),'Raw Data'!AO27,"")</f>
        <v/>
      </c>
      <c r="EE29" s="97" t="str">
        <f ca="1">IF(AND(EC29&gt;0,EC29&lt;&gt;""),IF(Title!$K$1=0,ROUNDDOWN((1000*EC$1)/EC29,2),ROUND((1000*EC$1)/EC29,2)),IF(EC29="","",0))</f>
        <v/>
      </c>
      <c r="EF29" s="51" t="str">
        <f ca="1">IF(OR(EC29&lt;&gt;"",ED29&lt;&gt;""),RANK(EG29,EG$5:INDIRECT(EF$1,TRUE)),"")</f>
        <v/>
      </c>
      <c r="EG29" s="71" t="str">
        <f t="shared" ca="1" si="42"/>
        <v/>
      </c>
      <c r="EH29" s="71" t="str">
        <f t="shared" ca="1" si="20"/>
        <v/>
      </c>
      <c r="EI29" s="104" t="str">
        <f ca="1">IF(EH29&lt;&gt;"",RANK(EH29,EH$5:INDIRECT(EI$1,TRUE)),"")</f>
        <v/>
      </c>
      <c r="EJ29" s="111" t="str">
        <f ca="1">IF(AND('Raw Data'!AP27&lt;&gt;"",'Raw Data'!AP27&lt;&gt;0),ROUNDDOWN('Raw Data'!AP27,Title!$M$1),"")</f>
        <v/>
      </c>
      <c r="EK29" s="106" t="str">
        <f ca="1">IF(AND('Raw Data'!AQ27&lt;&gt;"",'Raw Data'!AQ27&lt;&gt;0),'Raw Data'!AQ27,"")</f>
        <v/>
      </c>
      <c r="EL29" s="97" t="str">
        <f ca="1">IF(AND(EJ29&gt;0,EJ29&lt;&gt;""),IF(Title!$K$1=0,ROUNDDOWN((1000*EJ$1)/EJ29,2),ROUND((1000*EJ$1)/EJ29,2)),IF(EJ29="","",0))</f>
        <v/>
      </c>
      <c r="EM29" s="51" t="str">
        <f ca="1">IF(OR(EJ29&lt;&gt;"",EK29&lt;&gt;""),RANK(EN29,EN$5:INDIRECT(EM$1,TRUE)),"")</f>
        <v/>
      </c>
      <c r="EN29" s="71" t="str">
        <f t="shared" ca="1" si="43"/>
        <v/>
      </c>
      <c r="EO29" s="71" t="str">
        <f t="shared" ca="1" si="21"/>
        <v/>
      </c>
      <c r="EP29" s="104" t="str">
        <f ca="1">IF(EO29&lt;&gt;"",RANK(EO29,EO$5:INDIRECT(EP$1,TRUE)),"")</f>
        <v/>
      </c>
      <c r="EQ29" s="51" t="str">
        <f t="shared" ca="1" si="44"/>
        <v>$ER$29:$FC$29</v>
      </c>
      <c r="ER29" s="71">
        <f t="shared" si="45"/>
        <v>0</v>
      </c>
      <c r="ES29" s="71">
        <f t="shared" ca="1" si="46"/>
        <v>0</v>
      </c>
      <c r="ET29" s="71">
        <f t="shared" ca="1" si="47"/>
        <v>0</v>
      </c>
      <c r="EU29" s="71">
        <f t="shared" ca="1" si="48"/>
        <v>0</v>
      </c>
      <c r="EV29" s="71">
        <f t="shared" ca="1" si="49"/>
        <v>0</v>
      </c>
      <c r="EW29" s="71">
        <f t="shared" ca="1" si="50"/>
        <v>0</v>
      </c>
      <c r="EX29" s="71">
        <f t="shared" ca="1" si="51"/>
        <v>0</v>
      </c>
      <c r="EY29" s="71">
        <f t="shared" ca="1" si="52"/>
        <v>0</v>
      </c>
      <c r="EZ29" s="71">
        <f t="shared" ca="1" si="53"/>
        <v>0</v>
      </c>
      <c r="FA29" s="71">
        <f t="shared" ca="1" si="54"/>
        <v>0</v>
      </c>
      <c r="FB29" s="71">
        <f t="shared" ca="1" si="55"/>
        <v>0</v>
      </c>
      <c r="FC29" s="71">
        <f t="shared" ca="1" si="56"/>
        <v>0</v>
      </c>
      <c r="FD29" s="71">
        <f t="shared" ca="1" si="57"/>
        <v>0</v>
      </c>
      <c r="FE29" s="71">
        <f t="shared" ca="1" si="58"/>
        <v>0</v>
      </c>
      <c r="FF29" s="71">
        <f t="shared" ca="1" si="59"/>
        <v>0</v>
      </c>
      <c r="FG29" s="71">
        <f t="shared" ca="1" si="60"/>
        <v>0</v>
      </c>
      <c r="FH29" s="71">
        <f t="shared" ca="1" si="61"/>
        <v>0</v>
      </c>
      <c r="FI29" s="71">
        <f t="shared" ca="1" si="62"/>
        <v>0</v>
      </c>
      <c r="FJ29" s="71">
        <f t="shared" ca="1" si="63"/>
        <v>0</v>
      </c>
      <c r="FK29" s="71">
        <f t="shared" ca="1" si="64"/>
        <v>0</v>
      </c>
      <c r="FL29" s="51" t="str">
        <f t="shared" si="65"/>
        <v>$FM$29:$FX$29</v>
      </c>
      <c r="FM29" s="72">
        <f t="shared" si="66"/>
        <v>0</v>
      </c>
      <c r="FN29" s="51">
        <f t="shared" si="67"/>
        <v>0</v>
      </c>
      <c r="FO29" s="51">
        <f t="shared" si="68"/>
        <v>0</v>
      </c>
      <c r="FP29" s="51">
        <f t="shared" si="69"/>
        <v>0</v>
      </c>
      <c r="FQ29" s="51">
        <f t="shared" si="70"/>
        <v>0</v>
      </c>
      <c r="FR29" s="51">
        <f t="shared" si="71"/>
        <v>0</v>
      </c>
      <c r="FS29" s="51">
        <f t="shared" si="72"/>
        <v>0</v>
      </c>
      <c r="FT29" s="51">
        <f t="shared" si="73"/>
        <v>0</v>
      </c>
      <c r="FU29" s="51">
        <f t="shared" si="74"/>
        <v>0</v>
      </c>
      <c r="FV29" s="51">
        <f t="shared" si="75"/>
        <v>0</v>
      </c>
      <c r="FW29" s="51">
        <f t="shared" si="76"/>
        <v>0</v>
      </c>
      <c r="FX29" s="51">
        <f t="shared" si="77"/>
        <v>0</v>
      </c>
      <c r="FY29" s="51">
        <f t="shared" si="78"/>
        <v>0</v>
      </c>
      <c r="FZ29" s="51">
        <f t="shared" si="79"/>
        <v>0</v>
      </c>
      <c r="GA29" s="51">
        <f t="shared" si="80"/>
        <v>0</v>
      </c>
      <c r="GB29" s="51">
        <f t="shared" si="81"/>
        <v>0</v>
      </c>
      <c r="GC29" s="51">
        <f t="shared" si="82"/>
        <v>0</v>
      </c>
      <c r="GD29" s="51">
        <f t="shared" si="83"/>
        <v>0</v>
      </c>
      <c r="GE29" s="51">
        <f t="shared" si="84"/>
        <v>0</v>
      </c>
      <c r="GF29" s="51">
        <f t="shared" si="85"/>
        <v>0</v>
      </c>
      <c r="GG29" s="51" t="str">
        <f t="shared" si="86"/>
        <v>GS29</v>
      </c>
      <c r="GH29" s="71">
        <f ca="1">GetDiscardScore($ER29:ER29,GH$1)</f>
        <v>0</v>
      </c>
      <c r="GI29" s="71">
        <f ca="1">GetDiscardScore($ER29:ES29,GI$1)</f>
        <v>0</v>
      </c>
      <c r="GJ29" s="71">
        <f ca="1">GetDiscardScore($ER29:ET29,GJ$1)</f>
        <v>0</v>
      </c>
      <c r="GK29" s="71">
        <f ca="1">GetDiscardScore($ER29:EU29,GK$1)</f>
        <v>0</v>
      </c>
      <c r="GL29" s="71">
        <f ca="1">GetDiscardScore($ER29:EV29,GL$1)</f>
        <v>0</v>
      </c>
      <c r="GM29" s="71">
        <f ca="1">GetDiscardScore($ER29:EW29,GM$1)</f>
        <v>0</v>
      </c>
      <c r="GN29" s="71">
        <f ca="1">GetDiscardScore($ER29:EX29,GN$1)</f>
        <v>0</v>
      </c>
      <c r="GO29" s="71">
        <f ca="1">GetDiscardScore($ER29:EY29,GO$1)</f>
        <v>0</v>
      </c>
      <c r="GP29" s="71">
        <f ca="1">GetDiscardScore($ER29:EZ29,GP$1)</f>
        <v>0</v>
      </c>
      <c r="GQ29" s="71">
        <f ca="1">GetDiscardScore($ER29:FA29,GQ$1)</f>
        <v>0</v>
      </c>
      <c r="GR29" s="71">
        <f ca="1">GetDiscardScore($ER29:FB29,GR$1)</f>
        <v>0</v>
      </c>
      <c r="GS29" s="71">
        <f ca="1">GetDiscardScore($ER29:FC29,GS$1)</f>
        <v>0</v>
      </c>
      <c r="GT29" s="71">
        <f ca="1">GetDiscardScore($ER29:FD29,GT$1)</f>
        <v>0</v>
      </c>
      <c r="GU29" s="71">
        <f ca="1">GetDiscardScore($ER29:FE29,GU$1)</f>
        <v>0</v>
      </c>
      <c r="GV29" s="71">
        <f ca="1">GetDiscardScore($ER29:FF29,GV$1)</f>
        <v>0</v>
      </c>
      <c r="GW29" s="71">
        <f ca="1">GetDiscardScore($ER29:FG29,GW$1)</f>
        <v>0</v>
      </c>
      <c r="GX29" s="71">
        <f ca="1">GetDiscardScore($ER29:FH29,GX$1)</f>
        <v>0</v>
      </c>
      <c r="GY29" s="71">
        <f ca="1">GetDiscardScore($ER29:FI29,GY$1)</f>
        <v>0</v>
      </c>
      <c r="GZ29" s="71">
        <f ca="1">GetDiscardScore($ER29:FJ29,GZ$1)</f>
        <v>0</v>
      </c>
      <c r="HA29" s="71">
        <f ca="1">GetDiscardScore($ER29:FK29,HA$1)</f>
        <v>0</v>
      </c>
      <c r="HB29" s="73" t="str">
        <f t="shared" ca="1" si="87"/>
        <v/>
      </c>
      <c r="HC29" s="72" t="str">
        <f ca="1">IF(HB29&lt;&gt;"",RANK(HB29,HB$5:INDIRECT(HC$1,TRUE),0),"")</f>
        <v/>
      </c>
      <c r="HD29" s="70" t="str">
        <f t="shared" ca="1" si="88"/>
        <v/>
      </c>
    </row>
    <row r="30" spans="1:212" s="51" customFormat="1" ht="11.25">
      <c r="A30" s="41">
        <v>26</v>
      </c>
      <c r="B30" s="41" t="str">
        <f ca="1">IF('Raw Data'!B28&lt;&gt;"",'Raw Data'!B28,"")</f>
        <v/>
      </c>
      <c r="C30" s="51" t="str">
        <f ca="1">IF('Raw Data'!C28&lt;&gt;"",'Raw Data'!C28,"")</f>
        <v/>
      </c>
      <c r="D30" s="42" t="str">
        <f t="shared" ca="1" si="22"/>
        <v/>
      </c>
      <c r="E30" s="69" t="str">
        <f t="shared" ca="1" si="23"/>
        <v/>
      </c>
      <c r="F30" s="99" t="str">
        <f t="shared" ca="1" si="0"/>
        <v/>
      </c>
      <c r="G30" s="111" t="str">
        <f ca="1">IF(AND('Raw Data'!D28&lt;&gt;"",'Raw Data'!D28&lt;&gt;0),ROUNDDOWN('Raw Data'!D28,Title!$M$1),"")</f>
        <v/>
      </c>
      <c r="H30" s="109" t="str">
        <f ca="1">IF(AND('Raw Data'!E28&lt;&gt;"",'Raw Data'!E28&lt;&gt;0),'Raw Data'!E28,"")</f>
        <v/>
      </c>
      <c r="I30" s="97" t="str">
        <f ca="1">IF(AND(G30&lt;&gt;"",G30&gt;0),IF(Title!$K$1=0,ROUNDDOWN((1000*G$1)/G30,2),ROUND((1000*G$1)/G30,2)),IF(G30="","",0))</f>
        <v/>
      </c>
      <c r="J30" s="51" t="str">
        <f ca="1">IF(K30&lt;&gt;0,RANK(K30,K$5:INDIRECT(J$1,TRUE)),"")</f>
        <v/>
      </c>
      <c r="K30" s="71">
        <f t="shared" ca="1" si="89"/>
        <v>0</v>
      </c>
      <c r="L30" s="71" t="str">
        <f t="shared" ca="1" si="2"/>
        <v/>
      </c>
      <c r="M30" s="104" t="str">
        <f ca="1">IF(L30&lt;&gt;"",RANK(L30,L$5:INDIRECT(M$1,TRUE)),"")</f>
        <v/>
      </c>
      <c r="N30" s="111" t="str">
        <f ca="1">IF(AND('Raw Data'!F28&lt;&gt;"",'Raw Data'!F28&lt;&gt;0),ROUNDDOWN('Raw Data'!F28,Title!$M$1),"")</f>
        <v/>
      </c>
      <c r="O30" s="109" t="str">
        <f ca="1">IF(AND('Raw Data'!G28&lt;&gt;"",'Raw Data'!G28&lt;&gt;0),'Raw Data'!G28,"")</f>
        <v/>
      </c>
      <c r="P30" s="97" t="str">
        <f ca="1">IF(AND(N30&gt;0,N30&lt;&gt;""),IF(Title!$K$1=0,ROUNDDOWN((1000*N$1)/N30,2),ROUND((1000*N$1)/N30,2)),IF(N30="","",0))</f>
        <v/>
      </c>
      <c r="Q30" s="51" t="str">
        <f ca="1">IF(OR(N30&lt;&gt;"",O30&lt;&gt;""),RANK(R30,R$5:INDIRECT(Q$1,TRUE)),"")</f>
        <v/>
      </c>
      <c r="R30" s="71" t="str">
        <f t="shared" ca="1" si="24"/>
        <v/>
      </c>
      <c r="S30" s="71" t="str">
        <f t="shared" ca="1" si="3"/>
        <v/>
      </c>
      <c r="T30" s="104" t="str">
        <f ca="1">IF(S30&lt;&gt;"",RANK(S30,S$5:INDIRECT(T$1,TRUE)),"")</f>
        <v/>
      </c>
      <c r="U30" s="111" t="str">
        <f ca="1">IF(AND('Raw Data'!H28&lt;&gt;"",'Raw Data'!H28&lt;&gt;0),ROUNDDOWN('Raw Data'!H28,Title!$M$1),"")</f>
        <v/>
      </c>
      <c r="V30" s="109" t="str">
        <f ca="1">IF(AND('Raw Data'!I28&lt;&gt;"",'Raw Data'!I28&lt;&gt;0),'Raw Data'!I28,"")</f>
        <v/>
      </c>
      <c r="W30" s="97" t="str">
        <f ca="1">IF(AND(U30&gt;0,U30&lt;&gt;""),IF(Title!$K$1=0,ROUNDDOWN((1000*U$1)/U30,2),ROUND((1000*U$1)/U30,2)),IF(U30="","",0))</f>
        <v/>
      </c>
      <c r="X30" s="51" t="str">
        <f ca="1">IF(OR(U30&lt;&gt;"",V30&lt;&gt;""),RANK(Y30,Y$5:INDIRECT(X$1,TRUE)),"")</f>
        <v/>
      </c>
      <c r="Y30" s="71" t="str">
        <f t="shared" ca="1" si="25"/>
        <v/>
      </c>
      <c r="Z30" s="71" t="str">
        <f t="shared" ca="1" si="4"/>
        <v/>
      </c>
      <c r="AA30" s="104" t="str">
        <f ca="1">IF(Z30&lt;&gt;"",RANK(Z30,Z$5:INDIRECT(AA$1,TRUE)),"")</f>
        <v/>
      </c>
      <c r="AB30" s="111" t="str">
        <f ca="1">IF(AND('Raw Data'!J28&lt;&gt;"",'Raw Data'!J28&lt;&gt;0),ROUNDDOWN('Raw Data'!J28,Title!$M$1),"")</f>
        <v/>
      </c>
      <c r="AC30" s="109" t="str">
        <f ca="1">IF(AND('Raw Data'!K28&lt;&gt;"",'Raw Data'!K28&lt;&gt;0),'Raw Data'!K28,"")</f>
        <v/>
      </c>
      <c r="AD30" s="97" t="str">
        <f ca="1">IF(AND(AB30&gt;0,AB30&lt;&gt;""),IF(Title!$K$1=0,ROUNDDOWN((1000*AB$1)/AB30,2),ROUND((1000*AB$1)/AB30,2)),IF(AB30="","",0))</f>
        <v/>
      </c>
      <c r="AE30" s="51" t="str">
        <f ca="1">IF(OR(AB30&lt;&gt;"",AC30&lt;&gt;""),RANK(AF30,AF$5:INDIRECT(AE$1,TRUE)),"")</f>
        <v/>
      </c>
      <c r="AF30" s="71" t="str">
        <f t="shared" ca="1" si="26"/>
        <v/>
      </c>
      <c r="AG30" s="71" t="str">
        <f t="shared" ca="1" si="5"/>
        <v/>
      </c>
      <c r="AH30" s="104" t="str">
        <f ca="1">IF(AG30&lt;&gt;"",RANK(AG30,AG$5:INDIRECT(AH$1,TRUE)),"")</f>
        <v/>
      </c>
      <c r="AI30" s="111" t="str">
        <f ca="1">IF(AND('Raw Data'!L28&lt;&gt;"",'Raw Data'!L28&lt;&gt;0),ROUNDDOWN('Raw Data'!L28,Title!$M$1),"")</f>
        <v/>
      </c>
      <c r="AJ30" s="109" t="str">
        <f ca="1">IF(AND('Raw Data'!M28&lt;&gt;"",'Raw Data'!M28&lt;&gt;0),'Raw Data'!M28,"")</f>
        <v/>
      </c>
      <c r="AK30" s="97" t="str">
        <f ca="1">IF(AND(AI30&gt;0,AI30&lt;&gt;""),IF(Title!$K$1=0,ROUNDDOWN((1000*AI$1)/AI30,2),ROUND((1000*AI$1)/AI30,2)),IF(AI30="","",0))</f>
        <v/>
      </c>
      <c r="AL30" s="51" t="str">
        <f ca="1">IF(OR(AI30&lt;&gt;"",AJ30&lt;&gt;""),RANK(AM30,AM$5:INDIRECT(AL$1,TRUE)),"")</f>
        <v/>
      </c>
      <c r="AM30" s="71" t="str">
        <f t="shared" ca="1" si="27"/>
        <v/>
      </c>
      <c r="AN30" s="71" t="str">
        <f t="shared" ca="1" si="6"/>
        <v/>
      </c>
      <c r="AO30" s="104" t="str">
        <f ca="1">IF(AN30&lt;&gt;"",RANK(AN30,AN$5:INDIRECT(AO$1,TRUE)),"")</f>
        <v/>
      </c>
      <c r="AP30" s="111" t="str">
        <f ca="1">IF(AND('Raw Data'!N28&lt;&gt;"",'Raw Data'!N28&lt;&gt;0),ROUNDDOWN('Raw Data'!N28,Title!$M$1),"")</f>
        <v/>
      </c>
      <c r="AQ30" s="109" t="str">
        <f ca="1">IF(AND('Raw Data'!O28&lt;&gt;"",'Raw Data'!O28&lt;&gt;0),'Raw Data'!O28,"")</f>
        <v/>
      </c>
      <c r="AR30" s="97" t="str">
        <f ca="1">IF(AND(AP30&gt;0,AP30&lt;&gt;""),IF(Title!$K$1=0,ROUNDDOWN((1000*AP$1)/AP30,2),ROUND((1000*AP$1)/AP30,2)),IF(AP30="","",0))</f>
        <v/>
      </c>
      <c r="AS30" s="51" t="str">
        <f ca="1">IF(OR(AP30&lt;&gt;"",AQ30&lt;&gt;""),RANK(AT30,AT$5:INDIRECT(AS$1,TRUE)),"")</f>
        <v/>
      </c>
      <c r="AT30" s="71" t="str">
        <f t="shared" ca="1" si="28"/>
        <v/>
      </c>
      <c r="AU30" s="71" t="str">
        <f t="shared" ca="1" si="7"/>
        <v/>
      </c>
      <c r="AV30" s="104" t="str">
        <f ca="1">IF(AU30&lt;&gt;"",RANK(AU30,AU$5:INDIRECT(AV$1,TRUE)),"")</f>
        <v/>
      </c>
      <c r="AW30" s="111" t="str">
        <f ca="1">IF(AND('Raw Data'!P28&lt;&gt;"",'Raw Data'!P28&lt;&gt;0),ROUNDDOWN('Raw Data'!P28,Title!$M$1),"")</f>
        <v/>
      </c>
      <c r="AX30" s="109" t="str">
        <f ca="1">IF(AND('Raw Data'!Q28&lt;&gt;"",'Raw Data'!Q28&lt;&gt;0),'Raw Data'!Q28,"")</f>
        <v/>
      </c>
      <c r="AY30" s="97" t="str">
        <f ca="1">IF(AND(AW30&gt;0,AW30&lt;&gt;""),IF(Title!$K$1=0,ROUNDDOWN((1000*AW$1)/AW30,2),ROUND((1000*AW$1)/AW30,2)),IF(AW30="","",0))</f>
        <v/>
      </c>
      <c r="AZ30" s="51" t="str">
        <f ca="1">IF(OR(AW30&lt;&gt;"",AX30&lt;&gt;""),RANK(BA30,BA$5:INDIRECT(AZ$1,TRUE)),"")</f>
        <v/>
      </c>
      <c r="BA30" s="71" t="str">
        <f t="shared" ca="1" si="29"/>
        <v/>
      </c>
      <c r="BB30" s="71" t="str">
        <f t="shared" ca="1" si="8"/>
        <v/>
      </c>
      <c r="BC30" s="104" t="str">
        <f ca="1">IF(BB30&lt;&gt;"",RANK(BB30,BB$5:INDIRECT(BC$1,TRUE)),"")</f>
        <v/>
      </c>
      <c r="BD30" s="111" t="str">
        <f ca="1">IF(AND('Raw Data'!R28&lt;&gt;"",'Raw Data'!R28&lt;&gt;0),ROUNDDOWN('Raw Data'!R28,Title!$M$1),"")</f>
        <v/>
      </c>
      <c r="BE30" s="109" t="str">
        <f ca="1">IF(AND('Raw Data'!S28&lt;&gt;"",'Raw Data'!S28&lt;&gt;0),'Raw Data'!S28,"")</f>
        <v/>
      </c>
      <c r="BF30" s="97" t="str">
        <f ca="1">IF(AND(BD30&gt;0,BD30&lt;&gt;""),IF(Title!$K$1=0,ROUNDDOWN((1000*BD$1)/BD30,2),ROUND((1000*BD$1)/BD30,2)),IF(BD30="","",0))</f>
        <v/>
      </c>
      <c r="BG30" s="51" t="str">
        <f ca="1">IF(OR(BD30&lt;&gt;"",BE30&lt;&gt;""),RANK(BH30,BH$5:INDIRECT(BG$1,TRUE)),"")</f>
        <v/>
      </c>
      <c r="BH30" s="71" t="str">
        <f t="shared" ca="1" si="30"/>
        <v/>
      </c>
      <c r="BI30" s="71" t="str">
        <f t="shared" ca="1" si="9"/>
        <v/>
      </c>
      <c r="BJ30" s="104" t="str">
        <f ca="1">IF(BI30&lt;&gt;"",RANK(BI30,BI$5:INDIRECT(BJ$1,TRUE)),"")</f>
        <v/>
      </c>
      <c r="BK30" s="111" t="str">
        <f ca="1">IF(AND('Raw Data'!T28&lt;&gt;"",'Raw Data'!T28&lt;&gt;0),ROUNDDOWN('Raw Data'!T28,Title!$M$1),"")</f>
        <v/>
      </c>
      <c r="BL30" s="109" t="str">
        <f ca="1">IF(AND('Raw Data'!U28&lt;&gt;"",'Raw Data'!U28&lt;&gt;0),'Raw Data'!U28,"")</f>
        <v/>
      </c>
      <c r="BM30" s="97" t="str">
        <f t="shared" ca="1" si="31"/>
        <v/>
      </c>
      <c r="BN30" s="51" t="str">
        <f ca="1">IF(OR(BK30&lt;&gt;"",BL30&lt;&gt;""),RANK(BO30,BO$5:INDIRECT(BN$1,TRUE)),"")</f>
        <v/>
      </c>
      <c r="BO30" s="71" t="str">
        <f t="shared" ca="1" si="32"/>
        <v/>
      </c>
      <c r="BP30" s="71" t="str">
        <f t="shared" ca="1" si="10"/>
        <v/>
      </c>
      <c r="BQ30" s="104" t="str">
        <f ca="1">IF(BP30&lt;&gt;"",RANK(BP30,BP$5:INDIRECT(BQ$1,TRUE)),"")</f>
        <v/>
      </c>
      <c r="BR30" s="111" t="str">
        <f ca="1">IF(AND('Raw Data'!V28&lt;&gt;"",'Raw Data'!V28&lt;&gt;0),ROUNDDOWN('Raw Data'!V28,Title!$M$1),"")</f>
        <v/>
      </c>
      <c r="BS30" s="109" t="str">
        <f ca="1">IF(AND('Raw Data'!W28&lt;&gt;"",'Raw Data'!W28&lt;&gt;0),'Raw Data'!W28,"")</f>
        <v/>
      </c>
      <c r="BT30" s="97" t="str">
        <f ca="1">IF(AND(BR30&gt;0,BR30&lt;&gt;""),IF(Title!$K$1=0,ROUNDDOWN((1000*BR$1)/BR30,2),ROUND((1000*BR$1)/BR30,2)),IF(BR30="","",0))</f>
        <v/>
      </c>
      <c r="BU30" s="51" t="str">
        <f ca="1">IF(OR(BR30&lt;&gt;"",BS30&lt;&gt;""),RANK(BV30,BV$5:INDIRECT(BU$1,TRUE)),"")</f>
        <v/>
      </c>
      <c r="BV30" s="71" t="str">
        <f t="shared" ca="1" si="33"/>
        <v/>
      </c>
      <c r="BW30" s="71" t="str">
        <f t="shared" ca="1" si="11"/>
        <v/>
      </c>
      <c r="BX30" s="104" t="str">
        <f ca="1">IF(BW30&lt;&gt;"",RANK(BW30,BW$5:INDIRECT(BX$1,TRUE)),"")</f>
        <v/>
      </c>
      <c r="BY30" s="111" t="str">
        <f ca="1">IF(AND('Raw Data'!X28&lt;&gt;"",'Raw Data'!X28&lt;&gt;0),ROUNDDOWN('Raw Data'!X28,Title!$M$1),"")</f>
        <v/>
      </c>
      <c r="BZ30" s="109" t="str">
        <f ca="1">IF(AND('Raw Data'!Y28&lt;&gt;"",'Raw Data'!Y28&lt;&gt;0),'Raw Data'!Y28,"")</f>
        <v/>
      </c>
      <c r="CA30" s="97" t="str">
        <f ca="1">IF(AND(BY30&gt;0,BY30&lt;&gt;""),IF(Title!$K$1=0,ROUNDDOWN((1000*BY$1)/BY30,2),ROUND((1000*BY$1)/BY30,2)),IF(BY30="","",0))</f>
        <v/>
      </c>
      <c r="CB30" s="51" t="str">
        <f ca="1">IF(OR(BY30&lt;&gt;"",BZ30&lt;&gt;""),RANK(CC30,CC$5:INDIRECT(CB$1,TRUE)),"")</f>
        <v/>
      </c>
      <c r="CC30" s="71" t="str">
        <f t="shared" ca="1" si="34"/>
        <v/>
      </c>
      <c r="CD30" s="71" t="str">
        <f t="shared" ca="1" si="12"/>
        <v/>
      </c>
      <c r="CE30" s="104" t="str">
        <f ca="1">IF(CD30&lt;&gt;"",RANK(CD30,CD$5:INDIRECT(CE$1,TRUE)),"")</f>
        <v/>
      </c>
      <c r="CF30" s="111" t="str">
        <f ca="1">IF(AND('Raw Data'!Z28&lt;&gt;"",'Raw Data'!Z28&lt;&gt;0),ROUNDDOWN('Raw Data'!Z28,Title!$M$1),"")</f>
        <v/>
      </c>
      <c r="CG30" s="109" t="str">
        <f ca="1">IF(AND('Raw Data'!AA28&lt;&gt;"",'Raw Data'!AA28&lt;&gt;0),'Raw Data'!AA28,"")</f>
        <v/>
      </c>
      <c r="CH30" s="97" t="str">
        <f ca="1">IF(AND(CF30&gt;0,CF30&lt;&gt;""),IF(Title!$K$1=0,ROUNDDOWN((1000*CF$1)/CF30,2),ROUND((1000*CF$1)/CF30,2)),IF(CF30="","",0))</f>
        <v/>
      </c>
      <c r="CI30" s="51" t="str">
        <f ca="1">IF(OR(CF30&lt;&gt;"",CG30&lt;&gt;""),RANK(CJ30,CJ$5:INDIRECT(CI$1,TRUE)),"")</f>
        <v/>
      </c>
      <c r="CJ30" s="71" t="str">
        <f t="shared" ca="1" si="35"/>
        <v/>
      </c>
      <c r="CK30" s="71" t="str">
        <f t="shared" ca="1" si="13"/>
        <v/>
      </c>
      <c r="CL30" s="104" t="str">
        <f ca="1">IF(CK30&lt;&gt;"",RANK(CK30,CK$5:INDIRECT(CL$1,TRUE)),"")</f>
        <v/>
      </c>
      <c r="CM30" s="111" t="str">
        <f ca="1">IF(AND('Raw Data'!AB28&lt;&gt;"",'Raw Data'!AB28&lt;&gt;0),ROUNDDOWN('Raw Data'!AB28,Title!$M$1),"")</f>
        <v/>
      </c>
      <c r="CN30" s="109" t="str">
        <f ca="1">IF(AND('Raw Data'!AC28&lt;&gt;"",'Raw Data'!AC28&lt;&gt;0),'Raw Data'!AC28,"")</f>
        <v/>
      </c>
      <c r="CO30" s="97" t="str">
        <f ca="1">IF(AND(CM30&gt;0,CM30&lt;&gt;""),IF(Title!$K$1=0,ROUNDDOWN((1000*CM$1)/CM30,2),ROUND((1000*CM$1)/CM30,2)),IF(CM30="","",0))</f>
        <v/>
      </c>
      <c r="CP30" s="51" t="str">
        <f ca="1">IF(OR(CM30&lt;&gt;"",CN30&lt;&gt;""),RANK(CQ30,CQ$5:INDIRECT(CP$1,TRUE)),"")</f>
        <v/>
      </c>
      <c r="CQ30" s="71" t="str">
        <f t="shared" ca="1" si="36"/>
        <v/>
      </c>
      <c r="CR30" s="71" t="str">
        <f t="shared" ca="1" si="14"/>
        <v/>
      </c>
      <c r="CS30" s="104" t="str">
        <f ca="1">IF(CR30&lt;&gt;"",RANK(CR30,CR$5:INDIRECT(CS$1,TRUE)),"")</f>
        <v/>
      </c>
      <c r="CT30" s="111" t="str">
        <f ca="1">IF(AND('Raw Data'!AD28&lt;&gt;"",'Raw Data'!AD28&lt;&gt;0),ROUNDDOWN('Raw Data'!AD28,Title!$M$1),"")</f>
        <v/>
      </c>
      <c r="CU30" s="109" t="str">
        <f ca="1">IF(AND('Raw Data'!AE28&lt;&gt;"",'Raw Data'!AE28&lt;&gt;0),'Raw Data'!AE28,"")</f>
        <v/>
      </c>
      <c r="CV30" s="97" t="str">
        <f ca="1">IF(AND(CT30&gt;0,CT30&lt;&gt;""),IF(Title!$K$1=0,ROUNDDOWN((1000*CT$1)/CT30,2),ROUND((1000*CT$1)/CT30,2)),IF(CT30="","",0))</f>
        <v/>
      </c>
      <c r="CW30" s="51" t="str">
        <f ca="1">IF(OR(CT30&lt;&gt;"",CU30&lt;&gt;""),RANK(CX30,CX$5:INDIRECT(CW$1,TRUE)),"")</f>
        <v/>
      </c>
      <c r="CX30" s="71" t="str">
        <f t="shared" ca="1" si="37"/>
        <v/>
      </c>
      <c r="CY30" s="71" t="str">
        <f t="shared" ca="1" si="15"/>
        <v/>
      </c>
      <c r="CZ30" s="104" t="str">
        <f ca="1">IF(CY30&lt;&gt;"",RANK(CY30,CY$5:INDIRECT(CZ$1,TRUE)),"")</f>
        <v/>
      </c>
      <c r="DA30" s="111" t="str">
        <f ca="1">IF(AND('Raw Data'!AF28&lt;&gt;"",'Raw Data'!AF28&lt;&gt;0),ROUNDDOWN('Raw Data'!AF28,Title!$M$1),"")</f>
        <v/>
      </c>
      <c r="DB30" s="109" t="str">
        <f ca="1">IF(AND('Raw Data'!AG28&lt;&gt;"",'Raw Data'!AG28&lt;&gt;0),'Raw Data'!AG28,"")</f>
        <v/>
      </c>
      <c r="DC30" s="97" t="str">
        <f ca="1">IF(AND(DA30&gt;0,DA30&lt;&gt;""),IF(Title!$K$1=0,ROUNDDOWN((1000*DA$1)/DA30,2),ROUND((1000*DA$1)/DA30,2)),IF(DA30="","",0))</f>
        <v/>
      </c>
      <c r="DD30" s="51" t="str">
        <f ca="1">IF(OR(DA30&lt;&gt;"",DB30&lt;&gt;""),RANK(DE30,DE$5:INDIRECT(DD$1,TRUE)),"")</f>
        <v/>
      </c>
      <c r="DE30" s="71" t="str">
        <f t="shared" ca="1" si="38"/>
        <v/>
      </c>
      <c r="DF30" s="71" t="str">
        <f t="shared" ca="1" si="16"/>
        <v/>
      </c>
      <c r="DG30" s="104" t="str">
        <f ca="1">IF(DF30&lt;&gt;"",RANK(DF30,DF$5:INDIRECT(DG$1,TRUE)),"")</f>
        <v/>
      </c>
      <c r="DH30" s="111" t="str">
        <f ca="1">IF(AND('Raw Data'!AH28&lt;&gt;"",'Raw Data'!AH28&lt;&gt;0),ROUNDDOWN('Raw Data'!AH28,Title!$M$1),"")</f>
        <v/>
      </c>
      <c r="DI30" s="109" t="str">
        <f ca="1">IF(AND('Raw Data'!AI28&lt;&gt;"",'Raw Data'!AI28&lt;&gt;0),'Raw Data'!AI28,"")</f>
        <v/>
      </c>
      <c r="DJ30" s="97" t="str">
        <f ca="1">IF(AND(DH30&gt;0,DH30&lt;&gt;""),IF(Title!$K$1=0,ROUNDDOWN((1000*DH$1)/DH30,2),ROUND((1000*DH$1)/DH30,2)),IF(DH30="","",0))</f>
        <v/>
      </c>
      <c r="DK30" s="51" t="str">
        <f ca="1">IF(OR(DH30&lt;&gt;"",DI30&lt;&gt;""),RANK(DL30,DL$5:INDIRECT(DK$1,TRUE)),"")</f>
        <v/>
      </c>
      <c r="DL30" s="71" t="str">
        <f t="shared" ca="1" si="39"/>
        <v/>
      </c>
      <c r="DM30" s="71" t="str">
        <f t="shared" ca="1" si="17"/>
        <v/>
      </c>
      <c r="DN30" s="104" t="str">
        <f ca="1">IF(DM30&lt;&gt;"",RANK(DM30,DM$5:INDIRECT(DN$1,TRUE)),"")</f>
        <v/>
      </c>
      <c r="DO30" s="111" t="str">
        <f ca="1">IF(AND('Raw Data'!AJ28&lt;&gt;"",'Raw Data'!AJ28&lt;&gt;0),ROUNDDOWN('Raw Data'!AJ28,Title!$M$1),"")</f>
        <v/>
      </c>
      <c r="DP30" s="109" t="str">
        <f ca="1">IF(AND('Raw Data'!AK28&lt;&gt;"",'Raw Data'!AK28&lt;&gt;0),'Raw Data'!AK28,"")</f>
        <v/>
      </c>
      <c r="DQ30" s="97" t="str">
        <f ca="1">IF(AND(DO30&gt;0,DO30&lt;&gt;""),IF(Title!$K$1=0,ROUNDDOWN((1000*DO$1)/DO30,2),ROUND((1000*DO$1)/DO30,2)),IF(DO30="","",0))</f>
        <v/>
      </c>
      <c r="DR30" s="51" t="str">
        <f ca="1">IF(OR(DO30&lt;&gt;"",DP30&lt;&gt;""),RANK(DS30,DS$5:INDIRECT(DR$1,TRUE)),"")</f>
        <v/>
      </c>
      <c r="DS30" s="71" t="str">
        <f t="shared" ca="1" si="40"/>
        <v/>
      </c>
      <c r="DT30" s="71" t="str">
        <f t="shared" ca="1" si="18"/>
        <v/>
      </c>
      <c r="DU30" s="104" t="str">
        <f ca="1">IF(DT30&lt;&gt;"",RANK(DT30,DT$5:INDIRECT(DU$1,TRUE)),"")</f>
        <v/>
      </c>
      <c r="DV30" s="111" t="str">
        <f ca="1">IF(AND('Raw Data'!AL28&lt;&gt;"",'Raw Data'!AL28&lt;&gt;0),ROUNDDOWN('Raw Data'!AL28,Title!$M$1),"")</f>
        <v/>
      </c>
      <c r="DW30" s="109" t="str">
        <f ca="1">IF(AND('Raw Data'!AM28&lt;&gt;"",'Raw Data'!AM28&lt;&gt;0),'Raw Data'!AM28,"")</f>
        <v/>
      </c>
      <c r="DX30" s="97" t="str">
        <f ca="1">IF(AND(DV30&gt;0,DV30&lt;&gt;""),IF(Title!$K$1=0,ROUNDDOWN((1000*DV$1)/DV30,2),ROUND((1000*DV$1)/DV30,2)),IF(DV30="","",0))</f>
        <v/>
      </c>
      <c r="DY30" s="51" t="str">
        <f ca="1">IF(OR(DV30&lt;&gt;"",DW30&lt;&gt;""),RANK(DZ30,DZ$5:INDIRECT(DY$1,TRUE)),"")</f>
        <v/>
      </c>
      <c r="DZ30" s="71" t="str">
        <f t="shared" ca="1" si="41"/>
        <v/>
      </c>
      <c r="EA30" s="71" t="str">
        <f t="shared" ca="1" si="19"/>
        <v/>
      </c>
      <c r="EB30" s="104" t="str">
        <f ca="1">IF(EA30&lt;&gt;"",RANK(EA30,EA$5:INDIRECT(EB$1,TRUE)),"")</f>
        <v/>
      </c>
      <c r="EC30" s="111" t="str">
        <f ca="1">IF(AND('Raw Data'!AN28&lt;&gt;"",'Raw Data'!AN28&lt;&gt;0),ROUNDDOWN('Raw Data'!AN28,Title!$M$1),"")</f>
        <v/>
      </c>
      <c r="ED30" s="109" t="str">
        <f ca="1">IF(AND('Raw Data'!AO28&lt;&gt;"",'Raw Data'!AO28&lt;&gt;0),'Raw Data'!AO28,"")</f>
        <v/>
      </c>
      <c r="EE30" s="97" t="str">
        <f ca="1">IF(AND(EC30&gt;0,EC30&lt;&gt;""),IF(Title!$K$1=0,ROUNDDOWN((1000*EC$1)/EC30,2),ROUND((1000*EC$1)/EC30,2)),IF(EC30="","",0))</f>
        <v/>
      </c>
      <c r="EF30" s="51" t="str">
        <f ca="1">IF(OR(EC30&lt;&gt;"",ED30&lt;&gt;""),RANK(EG30,EG$5:INDIRECT(EF$1,TRUE)),"")</f>
        <v/>
      </c>
      <c r="EG30" s="71" t="str">
        <f t="shared" ca="1" si="42"/>
        <v/>
      </c>
      <c r="EH30" s="71" t="str">
        <f t="shared" ca="1" si="20"/>
        <v/>
      </c>
      <c r="EI30" s="104" t="str">
        <f ca="1">IF(EH30&lt;&gt;"",RANK(EH30,EH$5:INDIRECT(EI$1,TRUE)),"")</f>
        <v/>
      </c>
      <c r="EJ30" s="111" t="str">
        <f ca="1">IF(AND('Raw Data'!AP28&lt;&gt;"",'Raw Data'!AP28&lt;&gt;0),ROUNDDOWN('Raw Data'!AP28,Title!$M$1),"")</f>
        <v/>
      </c>
      <c r="EK30" s="106" t="str">
        <f ca="1">IF(AND('Raw Data'!AQ28&lt;&gt;"",'Raw Data'!AQ28&lt;&gt;0),'Raw Data'!AQ28,"")</f>
        <v/>
      </c>
      <c r="EL30" s="97" t="str">
        <f ca="1">IF(AND(EJ30&gt;0,EJ30&lt;&gt;""),IF(Title!$K$1=0,ROUNDDOWN((1000*EJ$1)/EJ30,2),ROUND((1000*EJ$1)/EJ30,2)),IF(EJ30="","",0))</f>
        <v/>
      </c>
      <c r="EM30" s="51" t="str">
        <f ca="1">IF(OR(EJ30&lt;&gt;"",EK30&lt;&gt;""),RANK(EN30,EN$5:INDIRECT(EM$1,TRUE)),"")</f>
        <v/>
      </c>
      <c r="EN30" s="71" t="str">
        <f t="shared" ca="1" si="43"/>
        <v/>
      </c>
      <c r="EO30" s="71" t="str">
        <f t="shared" ca="1" si="21"/>
        <v/>
      </c>
      <c r="EP30" s="104" t="str">
        <f ca="1">IF(EO30&lt;&gt;"",RANK(EO30,EO$5:INDIRECT(EP$1,TRUE)),"")</f>
        <v/>
      </c>
      <c r="EQ30" s="51" t="str">
        <f t="shared" ca="1" si="44"/>
        <v>$ER$30:$FC$30</v>
      </c>
      <c r="ER30" s="71">
        <f t="shared" si="45"/>
        <v>0</v>
      </c>
      <c r="ES30" s="71">
        <f t="shared" ca="1" si="46"/>
        <v>0</v>
      </c>
      <c r="ET30" s="71">
        <f t="shared" ca="1" si="47"/>
        <v>0</v>
      </c>
      <c r="EU30" s="71">
        <f t="shared" ca="1" si="48"/>
        <v>0</v>
      </c>
      <c r="EV30" s="71">
        <f t="shared" ca="1" si="49"/>
        <v>0</v>
      </c>
      <c r="EW30" s="71">
        <f t="shared" ca="1" si="50"/>
        <v>0</v>
      </c>
      <c r="EX30" s="71">
        <f t="shared" ca="1" si="51"/>
        <v>0</v>
      </c>
      <c r="EY30" s="71">
        <f t="shared" ca="1" si="52"/>
        <v>0</v>
      </c>
      <c r="EZ30" s="71">
        <f t="shared" ca="1" si="53"/>
        <v>0</v>
      </c>
      <c r="FA30" s="71">
        <f t="shared" ca="1" si="54"/>
        <v>0</v>
      </c>
      <c r="FB30" s="71">
        <f t="shared" ca="1" si="55"/>
        <v>0</v>
      </c>
      <c r="FC30" s="71">
        <f t="shared" ca="1" si="56"/>
        <v>0</v>
      </c>
      <c r="FD30" s="71">
        <f t="shared" ca="1" si="57"/>
        <v>0</v>
      </c>
      <c r="FE30" s="71">
        <f t="shared" ca="1" si="58"/>
        <v>0</v>
      </c>
      <c r="FF30" s="71">
        <f t="shared" ca="1" si="59"/>
        <v>0</v>
      </c>
      <c r="FG30" s="71">
        <f t="shared" ca="1" si="60"/>
        <v>0</v>
      </c>
      <c r="FH30" s="71">
        <f t="shared" ca="1" si="61"/>
        <v>0</v>
      </c>
      <c r="FI30" s="71">
        <f t="shared" ca="1" si="62"/>
        <v>0</v>
      </c>
      <c r="FJ30" s="71">
        <f t="shared" ca="1" si="63"/>
        <v>0</v>
      </c>
      <c r="FK30" s="71">
        <f t="shared" ca="1" si="64"/>
        <v>0</v>
      </c>
      <c r="FL30" s="51" t="str">
        <f t="shared" si="65"/>
        <v>$FM$30:$FX$30</v>
      </c>
      <c r="FM30" s="72">
        <f t="shared" si="66"/>
        <v>0</v>
      </c>
      <c r="FN30" s="51">
        <f t="shared" si="67"/>
        <v>0</v>
      </c>
      <c r="FO30" s="51">
        <f t="shared" si="68"/>
        <v>0</v>
      </c>
      <c r="FP30" s="51">
        <f t="shared" si="69"/>
        <v>0</v>
      </c>
      <c r="FQ30" s="51">
        <f t="shared" si="70"/>
        <v>0</v>
      </c>
      <c r="FR30" s="51">
        <f t="shared" si="71"/>
        <v>0</v>
      </c>
      <c r="FS30" s="51">
        <f t="shared" si="72"/>
        <v>0</v>
      </c>
      <c r="FT30" s="51">
        <f t="shared" si="73"/>
        <v>0</v>
      </c>
      <c r="FU30" s="51">
        <f t="shared" si="74"/>
        <v>0</v>
      </c>
      <c r="FV30" s="51">
        <f t="shared" si="75"/>
        <v>0</v>
      </c>
      <c r="FW30" s="51">
        <f t="shared" si="76"/>
        <v>0</v>
      </c>
      <c r="FX30" s="51">
        <f t="shared" si="77"/>
        <v>0</v>
      </c>
      <c r="FY30" s="51">
        <f t="shared" si="78"/>
        <v>0</v>
      </c>
      <c r="FZ30" s="51">
        <f t="shared" si="79"/>
        <v>0</v>
      </c>
      <c r="GA30" s="51">
        <f t="shared" si="80"/>
        <v>0</v>
      </c>
      <c r="GB30" s="51">
        <f t="shared" si="81"/>
        <v>0</v>
      </c>
      <c r="GC30" s="51">
        <f t="shared" si="82"/>
        <v>0</v>
      </c>
      <c r="GD30" s="51">
        <f t="shared" si="83"/>
        <v>0</v>
      </c>
      <c r="GE30" s="51">
        <f t="shared" si="84"/>
        <v>0</v>
      </c>
      <c r="GF30" s="51">
        <f t="shared" si="85"/>
        <v>0</v>
      </c>
      <c r="GG30" s="51" t="str">
        <f t="shared" si="86"/>
        <v>GS30</v>
      </c>
      <c r="GH30" s="71">
        <f ca="1">GetDiscardScore($ER30:ER30,GH$1)</f>
        <v>0</v>
      </c>
      <c r="GI30" s="71">
        <f ca="1">GetDiscardScore($ER30:ES30,GI$1)</f>
        <v>0</v>
      </c>
      <c r="GJ30" s="71">
        <f ca="1">GetDiscardScore($ER30:ET30,GJ$1)</f>
        <v>0</v>
      </c>
      <c r="GK30" s="71">
        <f ca="1">GetDiscardScore($ER30:EU30,GK$1)</f>
        <v>0</v>
      </c>
      <c r="GL30" s="71">
        <f ca="1">GetDiscardScore($ER30:EV30,GL$1)</f>
        <v>0</v>
      </c>
      <c r="GM30" s="71">
        <f ca="1">GetDiscardScore($ER30:EW30,GM$1)</f>
        <v>0</v>
      </c>
      <c r="GN30" s="71">
        <f ca="1">GetDiscardScore($ER30:EX30,GN$1)</f>
        <v>0</v>
      </c>
      <c r="GO30" s="71">
        <f ca="1">GetDiscardScore($ER30:EY30,GO$1)</f>
        <v>0</v>
      </c>
      <c r="GP30" s="71">
        <f ca="1">GetDiscardScore($ER30:EZ30,GP$1)</f>
        <v>0</v>
      </c>
      <c r="GQ30" s="71">
        <f ca="1">GetDiscardScore($ER30:FA30,GQ$1)</f>
        <v>0</v>
      </c>
      <c r="GR30" s="71">
        <f ca="1">GetDiscardScore($ER30:FB30,GR$1)</f>
        <v>0</v>
      </c>
      <c r="GS30" s="71">
        <f ca="1">GetDiscardScore($ER30:FC30,GS$1)</f>
        <v>0</v>
      </c>
      <c r="GT30" s="71">
        <f ca="1">GetDiscardScore($ER30:FD30,GT$1)</f>
        <v>0</v>
      </c>
      <c r="GU30" s="71">
        <f ca="1">GetDiscardScore($ER30:FE30,GU$1)</f>
        <v>0</v>
      </c>
      <c r="GV30" s="71">
        <f ca="1">GetDiscardScore($ER30:FF30,GV$1)</f>
        <v>0</v>
      </c>
      <c r="GW30" s="71">
        <f ca="1">GetDiscardScore($ER30:FG30,GW$1)</f>
        <v>0</v>
      </c>
      <c r="GX30" s="71">
        <f ca="1">GetDiscardScore($ER30:FH30,GX$1)</f>
        <v>0</v>
      </c>
      <c r="GY30" s="71">
        <f ca="1">GetDiscardScore($ER30:FI30,GY$1)</f>
        <v>0</v>
      </c>
      <c r="GZ30" s="71">
        <f ca="1">GetDiscardScore($ER30:FJ30,GZ$1)</f>
        <v>0</v>
      </c>
      <c r="HA30" s="71">
        <f ca="1">GetDiscardScore($ER30:FK30,HA$1)</f>
        <v>0</v>
      </c>
      <c r="HB30" s="73" t="str">
        <f t="shared" ca="1" si="87"/>
        <v/>
      </c>
      <c r="HC30" s="72" t="str">
        <f ca="1">IF(HB30&lt;&gt;"",RANK(HB30,HB$5:INDIRECT(HC$1,TRUE),0),"")</f>
        <v/>
      </c>
      <c r="HD30" s="70" t="str">
        <f t="shared" ca="1" si="88"/>
        <v/>
      </c>
    </row>
    <row r="31" spans="1:212" s="51" customFormat="1" ht="11.25">
      <c r="A31" s="41">
        <v>27</v>
      </c>
      <c r="B31" s="41" t="str">
        <f ca="1">IF('Raw Data'!B29&lt;&gt;"",'Raw Data'!B29,"")</f>
        <v/>
      </c>
      <c r="C31" s="51" t="str">
        <f ca="1">IF('Raw Data'!C29&lt;&gt;"",'Raw Data'!C29,"")</f>
        <v/>
      </c>
      <c r="D31" s="42" t="str">
        <f t="shared" ca="1" si="22"/>
        <v/>
      </c>
      <c r="E31" s="69" t="str">
        <f t="shared" ca="1" si="23"/>
        <v/>
      </c>
      <c r="F31" s="99" t="str">
        <f t="shared" ca="1" si="0"/>
        <v/>
      </c>
      <c r="G31" s="111" t="str">
        <f ca="1">IF(AND('Raw Data'!D29&lt;&gt;"",'Raw Data'!D29&lt;&gt;0),ROUNDDOWN('Raw Data'!D29,Title!$M$1),"")</f>
        <v/>
      </c>
      <c r="H31" s="109" t="str">
        <f ca="1">IF(AND('Raw Data'!E29&lt;&gt;"",'Raw Data'!E29&lt;&gt;0),'Raw Data'!E29,"")</f>
        <v/>
      </c>
      <c r="I31" s="97" t="str">
        <f ca="1">IF(AND(G31&lt;&gt;"",G31&gt;0),IF(Title!$K$1=0,ROUNDDOWN((1000*G$1)/G31,2),ROUND((1000*G$1)/G31,2)),IF(G31="","",0))</f>
        <v/>
      </c>
      <c r="J31" s="51" t="str">
        <f ca="1">IF(K31&lt;&gt;0,RANK(K31,K$5:INDIRECT(J$1,TRUE)),"")</f>
        <v/>
      </c>
      <c r="K31" s="71">
        <f t="shared" ca="1" si="89"/>
        <v>0</v>
      </c>
      <c r="L31" s="71" t="str">
        <f t="shared" ca="1" si="2"/>
        <v/>
      </c>
      <c r="M31" s="104" t="str">
        <f ca="1">IF(L31&lt;&gt;"",RANK(L31,L$5:INDIRECT(M$1,TRUE)),"")</f>
        <v/>
      </c>
      <c r="N31" s="111" t="str">
        <f ca="1">IF(AND('Raw Data'!F29&lt;&gt;"",'Raw Data'!F29&lt;&gt;0),ROUNDDOWN('Raw Data'!F29,Title!$M$1),"")</f>
        <v/>
      </c>
      <c r="O31" s="109" t="str">
        <f ca="1">IF(AND('Raw Data'!G29&lt;&gt;"",'Raw Data'!G29&lt;&gt;0),'Raw Data'!G29,"")</f>
        <v/>
      </c>
      <c r="P31" s="97" t="str">
        <f ca="1">IF(AND(N31&gt;0,N31&lt;&gt;""),IF(Title!$K$1=0,ROUNDDOWN((1000*N$1)/N31,2),ROUND((1000*N$1)/N31,2)),IF(N31="","",0))</f>
        <v/>
      </c>
      <c r="Q31" s="51" t="str">
        <f ca="1">IF(OR(N31&lt;&gt;"",O31&lt;&gt;""),RANK(R31,R$5:INDIRECT(Q$1,TRUE)),"")</f>
        <v/>
      </c>
      <c r="R31" s="71" t="str">
        <f t="shared" ca="1" si="24"/>
        <v/>
      </c>
      <c r="S31" s="71" t="str">
        <f t="shared" ca="1" si="3"/>
        <v/>
      </c>
      <c r="T31" s="104" t="str">
        <f ca="1">IF(S31&lt;&gt;"",RANK(S31,S$5:INDIRECT(T$1,TRUE)),"")</f>
        <v/>
      </c>
      <c r="U31" s="111" t="str">
        <f ca="1">IF(AND('Raw Data'!H29&lt;&gt;"",'Raw Data'!H29&lt;&gt;0),ROUNDDOWN('Raw Data'!H29,Title!$M$1),"")</f>
        <v/>
      </c>
      <c r="V31" s="109" t="str">
        <f ca="1">IF(AND('Raw Data'!I29&lt;&gt;"",'Raw Data'!I29&lt;&gt;0),'Raw Data'!I29,"")</f>
        <v/>
      </c>
      <c r="W31" s="97" t="str">
        <f ca="1">IF(AND(U31&gt;0,U31&lt;&gt;""),IF(Title!$K$1=0,ROUNDDOWN((1000*U$1)/U31,2),ROUND((1000*U$1)/U31,2)),IF(U31="","",0))</f>
        <v/>
      </c>
      <c r="X31" s="51" t="str">
        <f ca="1">IF(OR(U31&lt;&gt;"",V31&lt;&gt;""),RANK(Y31,Y$5:INDIRECT(X$1,TRUE)),"")</f>
        <v/>
      </c>
      <c r="Y31" s="71" t="str">
        <f t="shared" ca="1" si="25"/>
        <v/>
      </c>
      <c r="Z31" s="71" t="str">
        <f t="shared" ca="1" si="4"/>
        <v/>
      </c>
      <c r="AA31" s="104" t="str">
        <f ca="1">IF(Z31&lt;&gt;"",RANK(Z31,Z$5:INDIRECT(AA$1,TRUE)),"")</f>
        <v/>
      </c>
      <c r="AB31" s="111" t="str">
        <f ca="1">IF(AND('Raw Data'!J29&lt;&gt;"",'Raw Data'!J29&lt;&gt;0),ROUNDDOWN('Raw Data'!J29,Title!$M$1),"")</f>
        <v/>
      </c>
      <c r="AC31" s="109" t="str">
        <f ca="1">IF(AND('Raw Data'!K29&lt;&gt;"",'Raw Data'!K29&lt;&gt;0),'Raw Data'!K29,"")</f>
        <v/>
      </c>
      <c r="AD31" s="97" t="str">
        <f ca="1">IF(AND(AB31&gt;0,AB31&lt;&gt;""),IF(Title!$K$1=0,ROUNDDOWN((1000*AB$1)/AB31,2),ROUND((1000*AB$1)/AB31,2)),IF(AB31="","",0))</f>
        <v/>
      </c>
      <c r="AE31" s="51" t="str">
        <f ca="1">IF(OR(AB31&lt;&gt;"",AC31&lt;&gt;""),RANK(AF31,AF$5:INDIRECT(AE$1,TRUE)),"")</f>
        <v/>
      </c>
      <c r="AF31" s="71" t="str">
        <f t="shared" ca="1" si="26"/>
        <v/>
      </c>
      <c r="AG31" s="71" t="str">
        <f t="shared" ca="1" si="5"/>
        <v/>
      </c>
      <c r="AH31" s="104" t="str">
        <f ca="1">IF(AG31&lt;&gt;"",RANK(AG31,AG$5:INDIRECT(AH$1,TRUE)),"")</f>
        <v/>
      </c>
      <c r="AI31" s="111" t="str">
        <f ca="1">IF(AND('Raw Data'!L29&lt;&gt;"",'Raw Data'!L29&lt;&gt;0),ROUNDDOWN('Raw Data'!L29,Title!$M$1),"")</f>
        <v/>
      </c>
      <c r="AJ31" s="109" t="str">
        <f ca="1">IF(AND('Raw Data'!M29&lt;&gt;"",'Raw Data'!M29&lt;&gt;0),'Raw Data'!M29,"")</f>
        <v/>
      </c>
      <c r="AK31" s="97" t="str">
        <f ca="1">IF(AND(AI31&gt;0,AI31&lt;&gt;""),IF(Title!$K$1=0,ROUNDDOWN((1000*AI$1)/AI31,2),ROUND((1000*AI$1)/AI31,2)),IF(AI31="","",0))</f>
        <v/>
      </c>
      <c r="AL31" s="51" t="str">
        <f ca="1">IF(OR(AI31&lt;&gt;"",AJ31&lt;&gt;""),RANK(AM31,AM$5:INDIRECT(AL$1,TRUE)),"")</f>
        <v/>
      </c>
      <c r="AM31" s="71" t="str">
        <f t="shared" ca="1" si="27"/>
        <v/>
      </c>
      <c r="AN31" s="71" t="str">
        <f t="shared" ca="1" si="6"/>
        <v/>
      </c>
      <c r="AO31" s="104" t="str">
        <f ca="1">IF(AN31&lt;&gt;"",RANK(AN31,AN$5:INDIRECT(AO$1,TRUE)),"")</f>
        <v/>
      </c>
      <c r="AP31" s="111" t="str">
        <f ca="1">IF(AND('Raw Data'!N29&lt;&gt;"",'Raw Data'!N29&lt;&gt;0),ROUNDDOWN('Raw Data'!N29,Title!$M$1),"")</f>
        <v/>
      </c>
      <c r="AQ31" s="109" t="str">
        <f ca="1">IF(AND('Raw Data'!O29&lt;&gt;"",'Raw Data'!O29&lt;&gt;0),'Raw Data'!O29,"")</f>
        <v/>
      </c>
      <c r="AR31" s="97" t="str">
        <f ca="1">IF(AND(AP31&gt;0,AP31&lt;&gt;""),IF(Title!$K$1=0,ROUNDDOWN((1000*AP$1)/AP31,2),ROUND((1000*AP$1)/AP31,2)),IF(AP31="","",0))</f>
        <v/>
      </c>
      <c r="AS31" s="51" t="str">
        <f ca="1">IF(OR(AP31&lt;&gt;"",AQ31&lt;&gt;""),RANK(AT31,AT$5:INDIRECT(AS$1,TRUE)),"")</f>
        <v/>
      </c>
      <c r="AT31" s="71" t="str">
        <f t="shared" ca="1" si="28"/>
        <v/>
      </c>
      <c r="AU31" s="71" t="str">
        <f t="shared" ca="1" si="7"/>
        <v/>
      </c>
      <c r="AV31" s="104" t="str">
        <f ca="1">IF(AU31&lt;&gt;"",RANK(AU31,AU$5:INDIRECT(AV$1,TRUE)),"")</f>
        <v/>
      </c>
      <c r="AW31" s="111" t="str">
        <f ca="1">IF(AND('Raw Data'!P29&lt;&gt;"",'Raw Data'!P29&lt;&gt;0),ROUNDDOWN('Raw Data'!P29,Title!$M$1),"")</f>
        <v/>
      </c>
      <c r="AX31" s="109" t="str">
        <f ca="1">IF(AND('Raw Data'!Q29&lt;&gt;"",'Raw Data'!Q29&lt;&gt;0),'Raw Data'!Q29,"")</f>
        <v/>
      </c>
      <c r="AY31" s="97" t="str">
        <f ca="1">IF(AND(AW31&gt;0,AW31&lt;&gt;""),IF(Title!$K$1=0,ROUNDDOWN((1000*AW$1)/AW31,2),ROUND((1000*AW$1)/AW31,2)),IF(AW31="","",0))</f>
        <v/>
      </c>
      <c r="AZ31" s="51" t="str">
        <f ca="1">IF(OR(AW31&lt;&gt;"",AX31&lt;&gt;""),RANK(BA31,BA$5:INDIRECT(AZ$1,TRUE)),"")</f>
        <v/>
      </c>
      <c r="BA31" s="71" t="str">
        <f t="shared" ca="1" si="29"/>
        <v/>
      </c>
      <c r="BB31" s="71" t="str">
        <f t="shared" ca="1" si="8"/>
        <v/>
      </c>
      <c r="BC31" s="104" t="str">
        <f ca="1">IF(BB31&lt;&gt;"",RANK(BB31,BB$5:INDIRECT(BC$1,TRUE)),"")</f>
        <v/>
      </c>
      <c r="BD31" s="111" t="str">
        <f ca="1">IF(AND('Raw Data'!R29&lt;&gt;"",'Raw Data'!R29&lt;&gt;0),ROUNDDOWN('Raw Data'!R29,Title!$M$1),"")</f>
        <v/>
      </c>
      <c r="BE31" s="109" t="str">
        <f ca="1">IF(AND('Raw Data'!S29&lt;&gt;"",'Raw Data'!S29&lt;&gt;0),'Raw Data'!S29,"")</f>
        <v/>
      </c>
      <c r="BF31" s="97" t="str">
        <f ca="1">IF(AND(BD31&gt;0,BD31&lt;&gt;""),IF(Title!$K$1=0,ROUNDDOWN((1000*BD$1)/BD31,2),ROUND((1000*BD$1)/BD31,2)),IF(BD31="","",0))</f>
        <v/>
      </c>
      <c r="BG31" s="51" t="str">
        <f ca="1">IF(OR(BD31&lt;&gt;"",BE31&lt;&gt;""),RANK(BH31,BH$5:INDIRECT(BG$1,TRUE)),"")</f>
        <v/>
      </c>
      <c r="BH31" s="71" t="str">
        <f t="shared" ca="1" si="30"/>
        <v/>
      </c>
      <c r="BI31" s="71" t="str">
        <f t="shared" ca="1" si="9"/>
        <v/>
      </c>
      <c r="BJ31" s="104" t="str">
        <f ca="1">IF(BI31&lt;&gt;"",RANK(BI31,BI$5:INDIRECT(BJ$1,TRUE)),"")</f>
        <v/>
      </c>
      <c r="BK31" s="111" t="str">
        <f ca="1">IF(AND('Raw Data'!T29&lt;&gt;"",'Raw Data'!T29&lt;&gt;0),ROUNDDOWN('Raw Data'!T29,Title!$M$1),"")</f>
        <v/>
      </c>
      <c r="BL31" s="109" t="str">
        <f ca="1">IF(AND('Raw Data'!U29&lt;&gt;"",'Raw Data'!U29&lt;&gt;0),'Raw Data'!U29,"")</f>
        <v/>
      </c>
      <c r="BM31" s="97" t="str">
        <f t="shared" ca="1" si="31"/>
        <v/>
      </c>
      <c r="BN31" s="51" t="str">
        <f ca="1">IF(OR(BK31&lt;&gt;"",BL31&lt;&gt;""),RANK(BO31,BO$5:INDIRECT(BN$1,TRUE)),"")</f>
        <v/>
      </c>
      <c r="BO31" s="71" t="str">
        <f t="shared" ca="1" si="32"/>
        <v/>
      </c>
      <c r="BP31" s="71" t="str">
        <f t="shared" ca="1" si="10"/>
        <v/>
      </c>
      <c r="BQ31" s="104" t="str">
        <f ca="1">IF(BP31&lt;&gt;"",RANK(BP31,BP$5:INDIRECT(BQ$1,TRUE)),"")</f>
        <v/>
      </c>
      <c r="BR31" s="111" t="str">
        <f ca="1">IF(AND('Raw Data'!V29&lt;&gt;"",'Raw Data'!V29&lt;&gt;0),ROUNDDOWN('Raw Data'!V29,Title!$M$1),"")</f>
        <v/>
      </c>
      <c r="BS31" s="109" t="str">
        <f ca="1">IF(AND('Raw Data'!W29&lt;&gt;"",'Raw Data'!W29&lt;&gt;0),'Raw Data'!W29,"")</f>
        <v/>
      </c>
      <c r="BT31" s="97" t="str">
        <f ca="1">IF(AND(BR31&gt;0,BR31&lt;&gt;""),IF(Title!$K$1=0,ROUNDDOWN((1000*BR$1)/BR31,2),ROUND((1000*BR$1)/BR31,2)),IF(BR31="","",0))</f>
        <v/>
      </c>
      <c r="BU31" s="51" t="str">
        <f ca="1">IF(OR(BR31&lt;&gt;"",BS31&lt;&gt;""),RANK(BV31,BV$5:INDIRECT(BU$1,TRUE)),"")</f>
        <v/>
      </c>
      <c r="BV31" s="71" t="str">
        <f t="shared" ca="1" si="33"/>
        <v/>
      </c>
      <c r="BW31" s="71" t="str">
        <f t="shared" ca="1" si="11"/>
        <v/>
      </c>
      <c r="BX31" s="104" t="str">
        <f ca="1">IF(BW31&lt;&gt;"",RANK(BW31,BW$5:INDIRECT(BX$1,TRUE)),"")</f>
        <v/>
      </c>
      <c r="BY31" s="111" t="str">
        <f ca="1">IF(AND('Raw Data'!X29&lt;&gt;"",'Raw Data'!X29&lt;&gt;0),ROUNDDOWN('Raw Data'!X29,Title!$M$1),"")</f>
        <v/>
      </c>
      <c r="BZ31" s="109" t="str">
        <f ca="1">IF(AND('Raw Data'!Y29&lt;&gt;"",'Raw Data'!Y29&lt;&gt;0),'Raw Data'!Y29,"")</f>
        <v/>
      </c>
      <c r="CA31" s="97" t="str">
        <f ca="1">IF(AND(BY31&gt;0,BY31&lt;&gt;""),IF(Title!$K$1=0,ROUNDDOWN((1000*BY$1)/BY31,2),ROUND((1000*BY$1)/BY31,2)),IF(BY31="","",0))</f>
        <v/>
      </c>
      <c r="CB31" s="51" t="str">
        <f ca="1">IF(OR(BY31&lt;&gt;"",BZ31&lt;&gt;""),RANK(CC31,CC$5:INDIRECT(CB$1,TRUE)),"")</f>
        <v/>
      </c>
      <c r="CC31" s="71" t="str">
        <f t="shared" ca="1" si="34"/>
        <v/>
      </c>
      <c r="CD31" s="71" t="str">
        <f t="shared" ca="1" si="12"/>
        <v/>
      </c>
      <c r="CE31" s="104" t="str">
        <f ca="1">IF(CD31&lt;&gt;"",RANK(CD31,CD$5:INDIRECT(CE$1,TRUE)),"")</f>
        <v/>
      </c>
      <c r="CF31" s="111" t="str">
        <f ca="1">IF(AND('Raw Data'!Z29&lt;&gt;"",'Raw Data'!Z29&lt;&gt;0),ROUNDDOWN('Raw Data'!Z29,Title!$M$1),"")</f>
        <v/>
      </c>
      <c r="CG31" s="109" t="str">
        <f ca="1">IF(AND('Raw Data'!AA29&lt;&gt;"",'Raw Data'!AA29&lt;&gt;0),'Raw Data'!AA29,"")</f>
        <v/>
      </c>
      <c r="CH31" s="97" t="str">
        <f ca="1">IF(AND(CF31&gt;0,CF31&lt;&gt;""),IF(Title!$K$1=0,ROUNDDOWN((1000*CF$1)/CF31,2),ROUND((1000*CF$1)/CF31,2)),IF(CF31="","",0))</f>
        <v/>
      </c>
      <c r="CI31" s="51" t="str">
        <f ca="1">IF(OR(CF31&lt;&gt;"",CG31&lt;&gt;""),RANK(CJ31,CJ$5:INDIRECT(CI$1,TRUE)),"")</f>
        <v/>
      </c>
      <c r="CJ31" s="71" t="str">
        <f t="shared" ca="1" si="35"/>
        <v/>
      </c>
      <c r="CK31" s="71" t="str">
        <f t="shared" ca="1" si="13"/>
        <v/>
      </c>
      <c r="CL31" s="104" t="str">
        <f ca="1">IF(CK31&lt;&gt;"",RANK(CK31,CK$5:INDIRECT(CL$1,TRUE)),"")</f>
        <v/>
      </c>
      <c r="CM31" s="111" t="str">
        <f ca="1">IF(AND('Raw Data'!AB29&lt;&gt;"",'Raw Data'!AB29&lt;&gt;0),ROUNDDOWN('Raw Data'!AB29,Title!$M$1),"")</f>
        <v/>
      </c>
      <c r="CN31" s="109" t="str">
        <f ca="1">IF(AND('Raw Data'!AC29&lt;&gt;"",'Raw Data'!AC29&lt;&gt;0),'Raw Data'!AC29,"")</f>
        <v/>
      </c>
      <c r="CO31" s="97" t="str">
        <f ca="1">IF(AND(CM31&gt;0,CM31&lt;&gt;""),IF(Title!$K$1=0,ROUNDDOWN((1000*CM$1)/CM31,2),ROUND((1000*CM$1)/CM31,2)),IF(CM31="","",0))</f>
        <v/>
      </c>
      <c r="CP31" s="51" t="str">
        <f ca="1">IF(OR(CM31&lt;&gt;"",CN31&lt;&gt;""),RANK(CQ31,CQ$5:INDIRECT(CP$1,TRUE)),"")</f>
        <v/>
      </c>
      <c r="CQ31" s="71" t="str">
        <f t="shared" ca="1" si="36"/>
        <v/>
      </c>
      <c r="CR31" s="71" t="str">
        <f t="shared" ca="1" si="14"/>
        <v/>
      </c>
      <c r="CS31" s="104" t="str">
        <f ca="1">IF(CR31&lt;&gt;"",RANK(CR31,CR$5:INDIRECT(CS$1,TRUE)),"")</f>
        <v/>
      </c>
      <c r="CT31" s="111" t="str">
        <f ca="1">IF(AND('Raw Data'!AD29&lt;&gt;"",'Raw Data'!AD29&lt;&gt;0),ROUNDDOWN('Raw Data'!AD29,Title!$M$1),"")</f>
        <v/>
      </c>
      <c r="CU31" s="109" t="str">
        <f ca="1">IF(AND('Raw Data'!AE29&lt;&gt;"",'Raw Data'!AE29&lt;&gt;0),'Raw Data'!AE29,"")</f>
        <v/>
      </c>
      <c r="CV31" s="97" t="str">
        <f ca="1">IF(AND(CT31&gt;0,CT31&lt;&gt;""),IF(Title!$K$1=0,ROUNDDOWN((1000*CT$1)/CT31,2),ROUND((1000*CT$1)/CT31,2)),IF(CT31="","",0))</f>
        <v/>
      </c>
      <c r="CW31" s="51" t="str">
        <f ca="1">IF(OR(CT31&lt;&gt;"",CU31&lt;&gt;""),RANK(CX31,CX$5:INDIRECT(CW$1,TRUE)),"")</f>
        <v/>
      </c>
      <c r="CX31" s="71" t="str">
        <f t="shared" ca="1" si="37"/>
        <v/>
      </c>
      <c r="CY31" s="71" t="str">
        <f t="shared" ca="1" si="15"/>
        <v/>
      </c>
      <c r="CZ31" s="104" t="str">
        <f ca="1">IF(CY31&lt;&gt;"",RANK(CY31,CY$5:INDIRECT(CZ$1,TRUE)),"")</f>
        <v/>
      </c>
      <c r="DA31" s="111" t="str">
        <f ca="1">IF(AND('Raw Data'!AF29&lt;&gt;"",'Raw Data'!AF29&lt;&gt;0),ROUNDDOWN('Raw Data'!AF29,Title!$M$1),"")</f>
        <v/>
      </c>
      <c r="DB31" s="109" t="str">
        <f ca="1">IF(AND('Raw Data'!AG29&lt;&gt;"",'Raw Data'!AG29&lt;&gt;0),'Raw Data'!AG29,"")</f>
        <v/>
      </c>
      <c r="DC31" s="97" t="str">
        <f ca="1">IF(AND(DA31&gt;0,DA31&lt;&gt;""),IF(Title!$K$1=0,ROUNDDOWN((1000*DA$1)/DA31,2),ROUND((1000*DA$1)/DA31,2)),IF(DA31="","",0))</f>
        <v/>
      </c>
      <c r="DD31" s="51" t="str">
        <f ca="1">IF(OR(DA31&lt;&gt;"",DB31&lt;&gt;""),RANK(DE31,DE$5:INDIRECT(DD$1,TRUE)),"")</f>
        <v/>
      </c>
      <c r="DE31" s="71" t="str">
        <f t="shared" ca="1" si="38"/>
        <v/>
      </c>
      <c r="DF31" s="71" t="str">
        <f t="shared" ca="1" si="16"/>
        <v/>
      </c>
      <c r="DG31" s="104" t="str">
        <f ca="1">IF(DF31&lt;&gt;"",RANK(DF31,DF$5:INDIRECT(DG$1,TRUE)),"")</f>
        <v/>
      </c>
      <c r="DH31" s="111" t="str">
        <f ca="1">IF(AND('Raw Data'!AH29&lt;&gt;"",'Raw Data'!AH29&lt;&gt;0),ROUNDDOWN('Raw Data'!AH29,Title!$M$1),"")</f>
        <v/>
      </c>
      <c r="DI31" s="109" t="str">
        <f ca="1">IF(AND('Raw Data'!AI29&lt;&gt;"",'Raw Data'!AI29&lt;&gt;0),'Raw Data'!AI29,"")</f>
        <v/>
      </c>
      <c r="DJ31" s="97" t="str">
        <f ca="1">IF(AND(DH31&gt;0,DH31&lt;&gt;""),IF(Title!$K$1=0,ROUNDDOWN((1000*DH$1)/DH31,2),ROUND((1000*DH$1)/DH31,2)),IF(DH31="","",0))</f>
        <v/>
      </c>
      <c r="DK31" s="51" t="str">
        <f ca="1">IF(OR(DH31&lt;&gt;"",DI31&lt;&gt;""),RANK(DL31,DL$5:INDIRECT(DK$1,TRUE)),"")</f>
        <v/>
      </c>
      <c r="DL31" s="71" t="str">
        <f t="shared" ca="1" si="39"/>
        <v/>
      </c>
      <c r="DM31" s="71" t="str">
        <f t="shared" ca="1" si="17"/>
        <v/>
      </c>
      <c r="DN31" s="104" t="str">
        <f ca="1">IF(DM31&lt;&gt;"",RANK(DM31,DM$5:INDIRECT(DN$1,TRUE)),"")</f>
        <v/>
      </c>
      <c r="DO31" s="111" t="str">
        <f ca="1">IF(AND('Raw Data'!AJ29&lt;&gt;"",'Raw Data'!AJ29&lt;&gt;0),ROUNDDOWN('Raw Data'!AJ29,Title!$M$1),"")</f>
        <v/>
      </c>
      <c r="DP31" s="109" t="str">
        <f ca="1">IF(AND('Raw Data'!AK29&lt;&gt;"",'Raw Data'!AK29&lt;&gt;0),'Raw Data'!AK29,"")</f>
        <v/>
      </c>
      <c r="DQ31" s="97" t="str">
        <f ca="1">IF(AND(DO31&gt;0,DO31&lt;&gt;""),IF(Title!$K$1=0,ROUNDDOWN((1000*DO$1)/DO31,2),ROUND((1000*DO$1)/DO31,2)),IF(DO31="","",0))</f>
        <v/>
      </c>
      <c r="DR31" s="51" t="str">
        <f ca="1">IF(OR(DO31&lt;&gt;"",DP31&lt;&gt;""),RANK(DS31,DS$5:INDIRECT(DR$1,TRUE)),"")</f>
        <v/>
      </c>
      <c r="DS31" s="71" t="str">
        <f t="shared" ca="1" si="40"/>
        <v/>
      </c>
      <c r="DT31" s="71" t="str">
        <f t="shared" ca="1" si="18"/>
        <v/>
      </c>
      <c r="DU31" s="104" t="str">
        <f ca="1">IF(DT31&lt;&gt;"",RANK(DT31,DT$5:INDIRECT(DU$1,TRUE)),"")</f>
        <v/>
      </c>
      <c r="DV31" s="111" t="str">
        <f ca="1">IF(AND('Raw Data'!AL29&lt;&gt;"",'Raw Data'!AL29&lt;&gt;0),ROUNDDOWN('Raw Data'!AL29,Title!$M$1),"")</f>
        <v/>
      </c>
      <c r="DW31" s="109" t="str">
        <f ca="1">IF(AND('Raw Data'!AM29&lt;&gt;"",'Raw Data'!AM29&lt;&gt;0),'Raw Data'!AM29,"")</f>
        <v/>
      </c>
      <c r="DX31" s="97" t="str">
        <f ca="1">IF(AND(DV31&gt;0,DV31&lt;&gt;""),IF(Title!$K$1=0,ROUNDDOWN((1000*DV$1)/DV31,2),ROUND((1000*DV$1)/DV31,2)),IF(DV31="","",0))</f>
        <v/>
      </c>
      <c r="DY31" s="51" t="str">
        <f ca="1">IF(OR(DV31&lt;&gt;"",DW31&lt;&gt;""),RANK(DZ31,DZ$5:INDIRECT(DY$1,TRUE)),"")</f>
        <v/>
      </c>
      <c r="DZ31" s="71" t="str">
        <f t="shared" ca="1" si="41"/>
        <v/>
      </c>
      <c r="EA31" s="71" t="str">
        <f t="shared" ca="1" si="19"/>
        <v/>
      </c>
      <c r="EB31" s="104" t="str">
        <f ca="1">IF(EA31&lt;&gt;"",RANK(EA31,EA$5:INDIRECT(EB$1,TRUE)),"")</f>
        <v/>
      </c>
      <c r="EC31" s="111" t="str">
        <f ca="1">IF(AND('Raw Data'!AN29&lt;&gt;"",'Raw Data'!AN29&lt;&gt;0),ROUNDDOWN('Raw Data'!AN29,Title!$M$1),"")</f>
        <v/>
      </c>
      <c r="ED31" s="109" t="str">
        <f ca="1">IF(AND('Raw Data'!AO29&lt;&gt;"",'Raw Data'!AO29&lt;&gt;0),'Raw Data'!AO29,"")</f>
        <v/>
      </c>
      <c r="EE31" s="97" t="str">
        <f ca="1">IF(AND(EC31&gt;0,EC31&lt;&gt;""),IF(Title!$K$1=0,ROUNDDOWN((1000*EC$1)/EC31,2),ROUND((1000*EC$1)/EC31,2)),IF(EC31="","",0))</f>
        <v/>
      </c>
      <c r="EF31" s="51" t="str">
        <f ca="1">IF(OR(EC31&lt;&gt;"",ED31&lt;&gt;""),RANK(EG31,EG$5:INDIRECT(EF$1,TRUE)),"")</f>
        <v/>
      </c>
      <c r="EG31" s="71" t="str">
        <f t="shared" ca="1" si="42"/>
        <v/>
      </c>
      <c r="EH31" s="71" t="str">
        <f t="shared" ca="1" si="20"/>
        <v/>
      </c>
      <c r="EI31" s="104" t="str">
        <f ca="1">IF(EH31&lt;&gt;"",RANK(EH31,EH$5:INDIRECT(EI$1,TRUE)),"")</f>
        <v/>
      </c>
      <c r="EJ31" s="111" t="str">
        <f ca="1">IF(AND('Raw Data'!AP29&lt;&gt;"",'Raw Data'!AP29&lt;&gt;0),ROUNDDOWN('Raw Data'!AP29,Title!$M$1),"")</f>
        <v/>
      </c>
      <c r="EK31" s="106" t="str">
        <f ca="1">IF(AND('Raw Data'!AQ29&lt;&gt;"",'Raw Data'!AQ29&lt;&gt;0),'Raw Data'!AQ29,"")</f>
        <v/>
      </c>
      <c r="EL31" s="97" t="str">
        <f ca="1">IF(AND(EJ31&gt;0,EJ31&lt;&gt;""),IF(Title!$K$1=0,ROUNDDOWN((1000*EJ$1)/EJ31,2),ROUND((1000*EJ$1)/EJ31,2)),IF(EJ31="","",0))</f>
        <v/>
      </c>
      <c r="EM31" s="51" t="str">
        <f ca="1">IF(OR(EJ31&lt;&gt;"",EK31&lt;&gt;""),RANK(EN31,EN$5:INDIRECT(EM$1,TRUE)),"")</f>
        <v/>
      </c>
      <c r="EN31" s="71" t="str">
        <f t="shared" ca="1" si="43"/>
        <v/>
      </c>
      <c r="EO31" s="71" t="str">
        <f t="shared" ca="1" si="21"/>
        <v/>
      </c>
      <c r="EP31" s="104" t="str">
        <f ca="1">IF(EO31&lt;&gt;"",RANK(EO31,EO$5:INDIRECT(EP$1,TRUE)),"")</f>
        <v/>
      </c>
      <c r="EQ31" s="51" t="str">
        <f t="shared" ca="1" si="44"/>
        <v>$ER$31:$FC$31</v>
      </c>
      <c r="ER31" s="71">
        <f t="shared" si="45"/>
        <v>0</v>
      </c>
      <c r="ES31" s="71">
        <f t="shared" ca="1" si="46"/>
        <v>0</v>
      </c>
      <c r="ET31" s="71">
        <f t="shared" ca="1" si="47"/>
        <v>0</v>
      </c>
      <c r="EU31" s="71">
        <f t="shared" ca="1" si="48"/>
        <v>0</v>
      </c>
      <c r="EV31" s="71">
        <f t="shared" ca="1" si="49"/>
        <v>0</v>
      </c>
      <c r="EW31" s="71">
        <f t="shared" ca="1" si="50"/>
        <v>0</v>
      </c>
      <c r="EX31" s="71">
        <f t="shared" ca="1" si="51"/>
        <v>0</v>
      </c>
      <c r="EY31" s="71">
        <f t="shared" ca="1" si="52"/>
        <v>0</v>
      </c>
      <c r="EZ31" s="71">
        <f t="shared" ca="1" si="53"/>
        <v>0</v>
      </c>
      <c r="FA31" s="71">
        <f t="shared" ca="1" si="54"/>
        <v>0</v>
      </c>
      <c r="FB31" s="71">
        <f t="shared" ca="1" si="55"/>
        <v>0</v>
      </c>
      <c r="FC31" s="71">
        <f t="shared" ca="1" si="56"/>
        <v>0</v>
      </c>
      <c r="FD31" s="71">
        <f t="shared" ca="1" si="57"/>
        <v>0</v>
      </c>
      <c r="FE31" s="71">
        <f t="shared" ca="1" si="58"/>
        <v>0</v>
      </c>
      <c r="FF31" s="71">
        <f t="shared" ca="1" si="59"/>
        <v>0</v>
      </c>
      <c r="FG31" s="71">
        <f t="shared" ca="1" si="60"/>
        <v>0</v>
      </c>
      <c r="FH31" s="71">
        <f t="shared" ca="1" si="61"/>
        <v>0</v>
      </c>
      <c r="FI31" s="71">
        <f t="shared" ca="1" si="62"/>
        <v>0</v>
      </c>
      <c r="FJ31" s="71">
        <f t="shared" ca="1" si="63"/>
        <v>0</v>
      </c>
      <c r="FK31" s="71">
        <f t="shared" ca="1" si="64"/>
        <v>0</v>
      </c>
      <c r="FL31" s="51" t="str">
        <f t="shared" si="65"/>
        <v>$FM$31:$FX$31</v>
      </c>
      <c r="FM31" s="72">
        <f t="shared" si="66"/>
        <v>0</v>
      </c>
      <c r="FN31" s="51">
        <f t="shared" si="67"/>
        <v>0</v>
      </c>
      <c r="FO31" s="51">
        <f t="shared" si="68"/>
        <v>0</v>
      </c>
      <c r="FP31" s="51">
        <f t="shared" si="69"/>
        <v>0</v>
      </c>
      <c r="FQ31" s="51">
        <f t="shared" si="70"/>
        <v>0</v>
      </c>
      <c r="FR31" s="51">
        <f t="shared" si="71"/>
        <v>0</v>
      </c>
      <c r="FS31" s="51">
        <f t="shared" si="72"/>
        <v>0</v>
      </c>
      <c r="FT31" s="51">
        <f t="shared" si="73"/>
        <v>0</v>
      </c>
      <c r="FU31" s="51">
        <f t="shared" si="74"/>
        <v>0</v>
      </c>
      <c r="FV31" s="51">
        <f t="shared" si="75"/>
        <v>0</v>
      </c>
      <c r="FW31" s="51">
        <f t="shared" si="76"/>
        <v>0</v>
      </c>
      <c r="FX31" s="51">
        <f t="shared" si="77"/>
        <v>0</v>
      </c>
      <c r="FY31" s="51">
        <f t="shared" si="78"/>
        <v>0</v>
      </c>
      <c r="FZ31" s="51">
        <f t="shared" si="79"/>
        <v>0</v>
      </c>
      <c r="GA31" s="51">
        <f t="shared" si="80"/>
        <v>0</v>
      </c>
      <c r="GB31" s="51">
        <f t="shared" si="81"/>
        <v>0</v>
      </c>
      <c r="GC31" s="51">
        <f t="shared" si="82"/>
        <v>0</v>
      </c>
      <c r="GD31" s="51">
        <f t="shared" si="83"/>
        <v>0</v>
      </c>
      <c r="GE31" s="51">
        <f t="shared" si="84"/>
        <v>0</v>
      </c>
      <c r="GF31" s="51">
        <f t="shared" si="85"/>
        <v>0</v>
      </c>
      <c r="GG31" s="51" t="str">
        <f t="shared" si="86"/>
        <v>GS31</v>
      </c>
      <c r="GH31" s="71">
        <f ca="1">GetDiscardScore($ER31:ER31,GH$1)</f>
        <v>0</v>
      </c>
      <c r="GI31" s="71">
        <f ca="1">GetDiscardScore($ER31:ES31,GI$1)</f>
        <v>0</v>
      </c>
      <c r="GJ31" s="71">
        <f ca="1">GetDiscardScore($ER31:ET31,GJ$1)</f>
        <v>0</v>
      </c>
      <c r="GK31" s="71">
        <f ca="1">GetDiscardScore($ER31:EU31,GK$1)</f>
        <v>0</v>
      </c>
      <c r="GL31" s="71">
        <f ca="1">GetDiscardScore($ER31:EV31,GL$1)</f>
        <v>0</v>
      </c>
      <c r="GM31" s="71">
        <f ca="1">GetDiscardScore($ER31:EW31,GM$1)</f>
        <v>0</v>
      </c>
      <c r="GN31" s="71">
        <f ca="1">GetDiscardScore($ER31:EX31,GN$1)</f>
        <v>0</v>
      </c>
      <c r="GO31" s="71">
        <f ca="1">GetDiscardScore($ER31:EY31,GO$1)</f>
        <v>0</v>
      </c>
      <c r="GP31" s="71">
        <f ca="1">GetDiscardScore($ER31:EZ31,GP$1)</f>
        <v>0</v>
      </c>
      <c r="GQ31" s="71">
        <f ca="1">GetDiscardScore($ER31:FA31,GQ$1)</f>
        <v>0</v>
      </c>
      <c r="GR31" s="71">
        <f ca="1">GetDiscardScore($ER31:FB31,GR$1)</f>
        <v>0</v>
      </c>
      <c r="GS31" s="71">
        <f ca="1">GetDiscardScore($ER31:FC31,GS$1)</f>
        <v>0</v>
      </c>
      <c r="GT31" s="71">
        <f ca="1">GetDiscardScore($ER31:FD31,GT$1)</f>
        <v>0</v>
      </c>
      <c r="GU31" s="71">
        <f ca="1">GetDiscardScore($ER31:FE31,GU$1)</f>
        <v>0</v>
      </c>
      <c r="GV31" s="71">
        <f ca="1">GetDiscardScore($ER31:FF31,GV$1)</f>
        <v>0</v>
      </c>
      <c r="GW31" s="71">
        <f ca="1">GetDiscardScore($ER31:FG31,GW$1)</f>
        <v>0</v>
      </c>
      <c r="GX31" s="71">
        <f ca="1">GetDiscardScore($ER31:FH31,GX$1)</f>
        <v>0</v>
      </c>
      <c r="GY31" s="71">
        <f ca="1">GetDiscardScore($ER31:FI31,GY$1)</f>
        <v>0</v>
      </c>
      <c r="GZ31" s="71">
        <f ca="1">GetDiscardScore($ER31:FJ31,GZ$1)</f>
        <v>0</v>
      </c>
      <c r="HA31" s="71">
        <f ca="1">GetDiscardScore($ER31:FK31,HA$1)</f>
        <v>0</v>
      </c>
      <c r="HB31" s="73" t="str">
        <f t="shared" ca="1" si="87"/>
        <v/>
      </c>
      <c r="HC31" s="72" t="str">
        <f ca="1">IF(HB31&lt;&gt;"",RANK(HB31,HB$5:INDIRECT(HC$1,TRUE),0),"")</f>
        <v/>
      </c>
      <c r="HD31" s="70" t="str">
        <f t="shared" ca="1" si="88"/>
        <v/>
      </c>
    </row>
    <row r="32" spans="1:212" s="74" customFormat="1" ht="11.25">
      <c r="A32" s="39">
        <v>28</v>
      </c>
      <c r="B32" s="39" t="str">
        <f ca="1">IF('Raw Data'!B30&lt;&gt;"",'Raw Data'!B30,"")</f>
        <v/>
      </c>
      <c r="C32" s="74" t="str">
        <f ca="1">IF('Raw Data'!C30&lt;&gt;"",'Raw Data'!C30,"")</f>
        <v/>
      </c>
      <c r="D32" s="40" t="str">
        <f t="shared" ca="1" si="22"/>
        <v/>
      </c>
      <c r="E32" s="75" t="str">
        <f t="shared" ca="1" si="23"/>
        <v/>
      </c>
      <c r="F32" s="100" t="str">
        <f t="shared" ca="1" si="0"/>
        <v/>
      </c>
      <c r="G32" s="114" t="str">
        <f ca="1">IF(AND('Raw Data'!D30&lt;&gt;"",'Raw Data'!D30&lt;&gt;0),ROUNDDOWN('Raw Data'!D30,Title!$M$1),"")</f>
        <v/>
      </c>
      <c r="H32" s="110" t="str">
        <f ca="1">IF(AND('Raw Data'!E30&lt;&gt;"",'Raw Data'!E30&lt;&gt;0),'Raw Data'!E30,"")</f>
        <v/>
      </c>
      <c r="I32" s="98" t="str">
        <f ca="1">IF(AND(G32&lt;&gt;"",G32&gt;0),IF(Title!$K$1=0,ROUNDDOWN((1000*G$1)/G32,2),ROUND((1000*G$1)/G32,2)),IF(G32="","",0))</f>
        <v/>
      </c>
      <c r="J32" s="74" t="str">
        <f ca="1">IF(K32&lt;&gt;0,RANK(K32,K$5:INDIRECT(J$1,TRUE)),"")</f>
        <v/>
      </c>
      <c r="K32" s="77">
        <f t="shared" ca="1" si="89"/>
        <v>0</v>
      </c>
      <c r="L32" s="77" t="str">
        <f t="shared" ca="1" si="2"/>
        <v/>
      </c>
      <c r="M32" s="105" t="str">
        <f ca="1">IF(L32&lt;&gt;"",RANK(L32,L$5:INDIRECT(M$1,TRUE)),"")</f>
        <v/>
      </c>
      <c r="N32" s="114" t="str">
        <f ca="1">IF(AND('Raw Data'!F30&lt;&gt;"",'Raw Data'!F30&lt;&gt;0),ROUNDDOWN('Raw Data'!F30,Title!$M$1),"")</f>
        <v/>
      </c>
      <c r="O32" s="110" t="str">
        <f ca="1">IF(AND('Raw Data'!G30&lt;&gt;"",'Raw Data'!G30&lt;&gt;0),'Raw Data'!G30,"")</f>
        <v/>
      </c>
      <c r="P32" s="98" t="str">
        <f ca="1">IF(AND(N32&gt;0,N32&lt;&gt;""),IF(Title!$K$1=0,ROUNDDOWN((1000*N$1)/N32,2),ROUND((1000*N$1)/N32,2)),IF(N32="","",0))</f>
        <v/>
      </c>
      <c r="Q32" s="74" t="str">
        <f ca="1">IF(OR(N32&lt;&gt;"",O32&lt;&gt;""),RANK(R32,R$5:INDIRECT(Q$1,TRUE)),"")</f>
        <v/>
      </c>
      <c r="R32" s="77" t="str">
        <f t="shared" ca="1" si="24"/>
        <v/>
      </c>
      <c r="S32" s="77" t="str">
        <f t="shared" ca="1" si="3"/>
        <v/>
      </c>
      <c r="T32" s="105" t="str">
        <f ca="1">IF(S32&lt;&gt;"",RANK(S32,S$5:INDIRECT(T$1,TRUE)),"")</f>
        <v/>
      </c>
      <c r="U32" s="114" t="str">
        <f ca="1">IF(AND('Raw Data'!H30&lt;&gt;"",'Raw Data'!H30&lt;&gt;0),ROUNDDOWN('Raw Data'!H30,Title!$M$1),"")</f>
        <v/>
      </c>
      <c r="V32" s="110" t="str">
        <f ca="1">IF(AND('Raw Data'!I30&lt;&gt;"",'Raw Data'!I30&lt;&gt;0),'Raw Data'!I30,"")</f>
        <v/>
      </c>
      <c r="W32" s="98" t="str">
        <f ca="1">IF(AND(U32&gt;0,U32&lt;&gt;""),IF(Title!$K$1=0,ROUNDDOWN((1000*U$1)/U32,2),ROUND((1000*U$1)/U32,2)),IF(U32="","",0))</f>
        <v/>
      </c>
      <c r="X32" s="74" t="str">
        <f ca="1">IF(OR(U32&lt;&gt;"",V32&lt;&gt;""),RANK(Y32,Y$5:INDIRECT(X$1,TRUE)),"")</f>
        <v/>
      </c>
      <c r="Y32" s="77" t="str">
        <f t="shared" ca="1" si="25"/>
        <v/>
      </c>
      <c r="Z32" s="77" t="str">
        <f t="shared" ca="1" si="4"/>
        <v/>
      </c>
      <c r="AA32" s="105" t="str">
        <f ca="1">IF(Z32&lt;&gt;"",RANK(Z32,Z$5:INDIRECT(AA$1,TRUE)),"")</f>
        <v/>
      </c>
      <c r="AB32" s="114" t="str">
        <f ca="1">IF(AND('Raw Data'!J30&lt;&gt;"",'Raw Data'!J30&lt;&gt;0),ROUNDDOWN('Raw Data'!J30,Title!$M$1),"")</f>
        <v/>
      </c>
      <c r="AC32" s="110" t="str">
        <f ca="1">IF(AND('Raw Data'!K30&lt;&gt;"",'Raw Data'!K30&lt;&gt;0),'Raw Data'!K30,"")</f>
        <v/>
      </c>
      <c r="AD32" s="98" t="str">
        <f ca="1">IF(AND(AB32&gt;0,AB32&lt;&gt;""),IF(Title!$K$1=0,ROUNDDOWN((1000*AB$1)/AB32,2),ROUND((1000*AB$1)/AB32,2)),IF(AB32="","",0))</f>
        <v/>
      </c>
      <c r="AE32" s="74" t="str">
        <f ca="1">IF(OR(AB32&lt;&gt;"",AC32&lt;&gt;""),RANK(AF32,AF$5:INDIRECT(AE$1,TRUE)),"")</f>
        <v/>
      </c>
      <c r="AF32" s="77" t="str">
        <f t="shared" ca="1" si="26"/>
        <v/>
      </c>
      <c r="AG32" s="77" t="str">
        <f t="shared" ca="1" si="5"/>
        <v/>
      </c>
      <c r="AH32" s="105" t="str">
        <f ca="1">IF(AG32&lt;&gt;"",RANK(AG32,AG$5:INDIRECT(AH$1,TRUE)),"")</f>
        <v/>
      </c>
      <c r="AI32" s="114" t="str">
        <f ca="1">IF(AND('Raw Data'!L30&lt;&gt;"",'Raw Data'!L30&lt;&gt;0),ROUNDDOWN('Raw Data'!L30,Title!$M$1),"")</f>
        <v/>
      </c>
      <c r="AJ32" s="110" t="str">
        <f ca="1">IF(AND('Raw Data'!M30&lt;&gt;"",'Raw Data'!M30&lt;&gt;0),'Raw Data'!M30,"")</f>
        <v/>
      </c>
      <c r="AK32" s="98" t="str">
        <f ca="1">IF(AND(AI32&gt;0,AI32&lt;&gt;""),IF(Title!$K$1=0,ROUNDDOWN((1000*AI$1)/AI32,2),ROUND((1000*AI$1)/AI32,2)),IF(AI32="","",0))</f>
        <v/>
      </c>
      <c r="AL32" s="74" t="str">
        <f ca="1">IF(OR(AI32&lt;&gt;"",AJ32&lt;&gt;""),RANK(AM32,AM$5:INDIRECT(AL$1,TRUE)),"")</f>
        <v/>
      </c>
      <c r="AM32" s="77" t="str">
        <f t="shared" ca="1" si="27"/>
        <v/>
      </c>
      <c r="AN32" s="77" t="str">
        <f t="shared" ca="1" si="6"/>
        <v/>
      </c>
      <c r="AO32" s="105" t="str">
        <f ca="1">IF(AN32&lt;&gt;"",RANK(AN32,AN$5:INDIRECT(AO$1,TRUE)),"")</f>
        <v/>
      </c>
      <c r="AP32" s="114" t="str">
        <f ca="1">IF(AND('Raw Data'!N30&lt;&gt;"",'Raw Data'!N30&lt;&gt;0),ROUNDDOWN('Raw Data'!N30,Title!$M$1),"")</f>
        <v/>
      </c>
      <c r="AQ32" s="110" t="str">
        <f ca="1">IF(AND('Raw Data'!O30&lt;&gt;"",'Raw Data'!O30&lt;&gt;0),'Raw Data'!O30,"")</f>
        <v/>
      </c>
      <c r="AR32" s="98" t="str">
        <f ca="1">IF(AND(AP32&gt;0,AP32&lt;&gt;""),IF(Title!$K$1=0,ROUNDDOWN((1000*AP$1)/AP32,2),ROUND((1000*AP$1)/AP32,2)),IF(AP32="","",0))</f>
        <v/>
      </c>
      <c r="AS32" s="74" t="str">
        <f ca="1">IF(OR(AP32&lt;&gt;"",AQ32&lt;&gt;""),RANK(AT32,AT$5:INDIRECT(AS$1,TRUE)),"")</f>
        <v/>
      </c>
      <c r="AT32" s="77" t="str">
        <f t="shared" ca="1" si="28"/>
        <v/>
      </c>
      <c r="AU32" s="77" t="str">
        <f t="shared" ca="1" si="7"/>
        <v/>
      </c>
      <c r="AV32" s="105" t="str">
        <f ca="1">IF(AU32&lt;&gt;"",RANK(AU32,AU$5:INDIRECT(AV$1,TRUE)),"")</f>
        <v/>
      </c>
      <c r="AW32" s="114" t="str">
        <f ca="1">IF(AND('Raw Data'!P30&lt;&gt;"",'Raw Data'!P30&lt;&gt;0),ROUNDDOWN('Raw Data'!P30,Title!$M$1),"")</f>
        <v/>
      </c>
      <c r="AX32" s="110" t="str">
        <f ca="1">IF(AND('Raw Data'!Q30&lt;&gt;"",'Raw Data'!Q30&lt;&gt;0),'Raw Data'!Q30,"")</f>
        <v/>
      </c>
      <c r="AY32" s="98" t="str">
        <f ca="1">IF(AND(AW32&gt;0,AW32&lt;&gt;""),IF(Title!$K$1=0,ROUNDDOWN((1000*AW$1)/AW32,2),ROUND((1000*AW$1)/AW32,2)),IF(AW32="","",0))</f>
        <v/>
      </c>
      <c r="AZ32" s="74" t="str">
        <f ca="1">IF(OR(AW32&lt;&gt;"",AX32&lt;&gt;""),RANK(BA32,BA$5:INDIRECT(AZ$1,TRUE)),"")</f>
        <v/>
      </c>
      <c r="BA32" s="77" t="str">
        <f t="shared" ca="1" si="29"/>
        <v/>
      </c>
      <c r="BB32" s="77" t="str">
        <f t="shared" ca="1" si="8"/>
        <v/>
      </c>
      <c r="BC32" s="105" t="str">
        <f ca="1">IF(BB32&lt;&gt;"",RANK(BB32,BB$5:INDIRECT(BC$1,TRUE)),"")</f>
        <v/>
      </c>
      <c r="BD32" s="114" t="str">
        <f ca="1">IF(AND('Raw Data'!R30&lt;&gt;"",'Raw Data'!R30&lt;&gt;0),ROUNDDOWN('Raw Data'!R30,Title!$M$1),"")</f>
        <v/>
      </c>
      <c r="BE32" s="110" t="str">
        <f ca="1">IF(AND('Raw Data'!S30&lt;&gt;"",'Raw Data'!S30&lt;&gt;0),'Raw Data'!S30,"")</f>
        <v/>
      </c>
      <c r="BF32" s="98" t="str">
        <f ca="1">IF(AND(BD32&gt;0,BD32&lt;&gt;""),IF(Title!$K$1=0,ROUNDDOWN((1000*BD$1)/BD32,2),ROUND((1000*BD$1)/BD32,2)),IF(BD32="","",0))</f>
        <v/>
      </c>
      <c r="BG32" s="74" t="str">
        <f ca="1">IF(OR(BD32&lt;&gt;"",BE32&lt;&gt;""),RANK(BH32,BH$5:INDIRECT(BG$1,TRUE)),"")</f>
        <v/>
      </c>
      <c r="BH32" s="77" t="str">
        <f t="shared" ca="1" si="30"/>
        <v/>
      </c>
      <c r="BI32" s="77" t="str">
        <f t="shared" ca="1" si="9"/>
        <v/>
      </c>
      <c r="BJ32" s="105" t="str">
        <f ca="1">IF(BI32&lt;&gt;"",RANK(BI32,BI$5:INDIRECT(BJ$1,TRUE)),"")</f>
        <v/>
      </c>
      <c r="BK32" s="114" t="str">
        <f ca="1">IF(AND('Raw Data'!T30&lt;&gt;"",'Raw Data'!T30&lt;&gt;0),ROUNDDOWN('Raw Data'!T30,Title!$M$1),"")</f>
        <v/>
      </c>
      <c r="BL32" s="110" t="str">
        <f ca="1">IF(AND('Raw Data'!U30&lt;&gt;"",'Raw Data'!U30&lt;&gt;0),'Raw Data'!U30,"")</f>
        <v/>
      </c>
      <c r="BM32" s="98" t="str">
        <f t="shared" ca="1" si="31"/>
        <v/>
      </c>
      <c r="BN32" s="74" t="str">
        <f ca="1">IF(OR(BK32&lt;&gt;"",BL32&lt;&gt;""),RANK(BO32,BO$5:INDIRECT(BN$1,TRUE)),"")</f>
        <v/>
      </c>
      <c r="BO32" s="77" t="str">
        <f t="shared" ca="1" si="32"/>
        <v/>
      </c>
      <c r="BP32" s="77" t="str">
        <f t="shared" ca="1" si="10"/>
        <v/>
      </c>
      <c r="BQ32" s="105" t="str">
        <f ca="1">IF(BP32&lt;&gt;"",RANK(BP32,BP$5:INDIRECT(BQ$1,TRUE)),"")</f>
        <v/>
      </c>
      <c r="BR32" s="114" t="str">
        <f ca="1">IF(AND('Raw Data'!V30&lt;&gt;"",'Raw Data'!V30&lt;&gt;0),ROUNDDOWN('Raw Data'!V30,Title!$M$1),"")</f>
        <v/>
      </c>
      <c r="BS32" s="110" t="str">
        <f ca="1">IF(AND('Raw Data'!W30&lt;&gt;"",'Raw Data'!W30&lt;&gt;0),'Raw Data'!W30,"")</f>
        <v/>
      </c>
      <c r="BT32" s="98" t="str">
        <f ca="1">IF(AND(BR32&gt;0,BR32&lt;&gt;""),IF(Title!$K$1=0,ROUNDDOWN((1000*BR$1)/BR32,2),ROUND((1000*BR$1)/BR32,2)),IF(BR32="","",0))</f>
        <v/>
      </c>
      <c r="BU32" s="74" t="str">
        <f ca="1">IF(OR(BR32&lt;&gt;"",BS32&lt;&gt;""),RANK(BV32,BV$5:INDIRECT(BU$1,TRUE)),"")</f>
        <v/>
      </c>
      <c r="BV32" s="77" t="str">
        <f t="shared" ca="1" si="33"/>
        <v/>
      </c>
      <c r="BW32" s="77" t="str">
        <f t="shared" ca="1" si="11"/>
        <v/>
      </c>
      <c r="BX32" s="105" t="str">
        <f ca="1">IF(BW32&lt;&gt;"",RANK(BW32,BW$5:INDIRECT(BX$1,TRUE)),"")</f>
        <v/>
      </c>
      <c r="BY32" s="114" t="str">
        <f ca="1">IF(AND('Raw Data'!X30&lt;&gt;"",'Raw Data'!X30&lt;&gt;0),ROUNDDOWN('Raw Data'!X30,Title!$M$1),"")</f>
        <v/>
      </c>
      <c r="BZ32" s="110" t="str">
        <f ca="1">IF(AND('Raw Data'!Y30&lt;&gt;"",'Raw Data'!Y30&lt;&gt;0),'Raw Data'!Y30,"")</f>
        <v/>
      </c>
      <c r="CA32" s="98" t="str">
        <f ca="1">IF(AND(BY32&gt;0,BY32&lt;&gt;""),IF(Title!$K$1=0,ROUNDDOWN((1000*BY$1)/BY32,2),ROUND((1000*BY$1)/BY32,2)),IF(BY32="","",0))</f>
        <v/>
      </c>
      <c r="CB32" s="74" t="str">
        <f ca="1">IF(OR(BY32&lt;&gt;"",BZ32&lt;&gt;""),RANK(CC32,CC$5:INDIRECT(CB$1,TRUE)),"")</f>
        <v/>
      </c>
      <c r="CC32" s="77" t="str">
        <f t="shared" ca="1" si="34"/>
        <v/>
      </c>
      <c r="CD32" s="77" t="str">
        <f t="shared" ca="1" si="12"/>
        <v/>
      </c>
      <c r="CE32" s="105" t="str">
        <f ca="1">IF(CD32&lt;&gt;"",RANK(CD32,CD$5:INDIRECT(CE$1,TRUE)),"")</f>
        <v/>
      </c>
      <c r="CF32" s="114" t="str">
        <f ca="1">IF(AND('Raw Data'!Z30&lt;&gt;"",'Raw Data'!Z30&lt;&gt;0),ROUNDDOWN('Raw Data'!Z30,Title!$M$1),"")</f>
        <v/>
      </c>
      <c r="CG32" s="110" t="str">
        <f ca="1">IF(AND('Raw Data'!AA30&lt;&gt;"",'Raw Data'!AA30&lt;&gt;0),'Raw Data'!AA30,"")</f>
        <v/>
      </c>
      <c r="CH32" s="98" t="str">
        <f ca="1">IF(AND(CF32&gt;0,CF32&lt;&gt;""),IF(Title!$K$1=0,ROUNDDOWN((1000*CF$1)/CF32,2),ROUND((1000*CF$1)/CF32,2)),IF(CF32="","",0))</f>
        <v/>
      </c>
      <c r="CI32" s="74" t="str">
        <f ca="1">IF(OR(CF32&lt;&gt;"",CG32&lt;&gt;""),RANK(CJ32,CJ$5:INDIRECT(CI$1,TRUE)),"")</f>
        <v/>
      </c>
      <c r="CJ32" s="77" t="str">
        <f t="shared" ca="1" si="35"/>
        <v/>
      </c>
      <c r="CK32" s="77" t="str">
        <f t="shared" ca="1" si="13"/>
        <v/>
      </c>
      <c r="CL32" s="105" t="str">
        <f ca="1">IF(CK32&lt;&gt;"",RANK(CK32,CK$5:INDIRECT(CL$1,TRUE)),"")</f>
        <v/>
      </c>
      <c r="CM32" s="114" t="str">
        <f ca="1">IF(AND('Raw Data'!AB30&lt;&gt;"",'Raw Data'!AB30&lt;&gt;0),ROUNDDOWN('Raw Data'!AB30,Title!$M$1),"")</f>
        <v/>
      </c>
      <c r="CN32" s="110" t="str">
        <f ca="1">IF(AND('Raw Data'!AC30&lt;&gt;"",'Raw Data'!AC30&lt;&gt;0),'Raw Data'!AC30,"")</f>
        <v/>
      </c>
      <c r="CO32" s="98" t="str">
        <f ca="1">IF(AND(CM32&gt;0,CM32&lt;&gt;""),IF(Title!$K$1=0,ROUNDDOWN((1000*CM$1)/CM32,2),ROUND((1000*CM$1)/CM32,2)),IF(CM32="","",0))</f>
        <v/>
      </c>
      <c r="CP32" s="74" t="str">
        <f ca="1">IF(OR(CM32&lt;&gt;"",CN32&lt;&gt;""),RANK(CQ32,CQ$5:INDIRECT(CP$1,TRUE)),"")</f>
        <v/>
      </c>
      <c r="CQ32" s="77" t="str">
        <f t="shared" ca="1" si="36"/>
        <v/>
      </c>
      <c r="CR32" s="77" t="str">
        <f t="shared" ca="1" si="14"/>
        <v/>
      </c>
      <c r="CS32" s="105" t="str">
        <f ca="1">IF(CR32&lt;&gt;"",RANK(CR32,CR$5:INDIRECT(CS$1,TRUE)),"")</f>
        <v/>
      </c>
      <c r="CT32" s="114" t="str">
        <f ca="1">IF(AND('Raw Data'!AD30&lt;&gt;"",'Raw Data'!AD30&lt;&gt;0),ROUNDDOWN('Raw Data'!AD30,Title!$M$1),"")</f>
        <v/>
      </c>
      <c r="CU32" s="110" t="str">
        <f ca="1">IF(AND('Raw Data'!AE30&lt;&gt;"",'Raw Data'!AE30&lt;&gt;0),'Raw Data'!AE30,"")</f>
        <v/>
      </c>
      <c r="CV32" s="98" t="str">
        <f ca="1">IF(AND(CT32&gt;0,CT32&lt;&gt;""),IF(Title!$K$1=0,ROUNDDOWN((1000*CT$1)/CT32,2),ROUND((1000*CT$1)/CT32,2)),IF(CT32="","",0))</f>
        <v/>
      </c>
      <c r="CW32" s="74" t="str">
        <f ca="1">IF(OR(CT32&lt;&gt;"",CU32&lt;&gt;""),RANK(CX32,CX$5:INDIRECT(CW$1,TRUE)),"")</f>
        <v/>
      </c>
      <c r="CX32" s="77" t="str">
        <f t="shared" ca="1" si="37"/>
        <v/>
      </c>
      <c r="CY32" s="77" t="str">
        <f t="shared" ca="1" si="15"/>
        <v/>
      </c>
      <c r="CZ32" s="105" t="str">
        <f ca="1">IF(CY32&lt;&gt;"",RANK(CY32,CY$5:INDIRECT(CZ$1,TRUE)),"")</f>
        <v/>
      </c>
      <c r="DA32" s="114" t="str">
        <f ca="1">IF(AND('Raw Data'!AF30&lt;&gt;"",'Raw Data'!AF30&lt;&gt;0),ROUNDDOWN('Raw Data'!AF30,Title!$M$1),"")</f>
        <v/>
      </c>
      <c r="DB32" s="110" t="str">
        <f ca="1">IF(AND('Raw Data'!AG30&lt;&gt;"",'Raw Data'!AG30&lt;&gt;0),'Raw Data'!AG30,"")</f>
        <v/>
      </c>
      <c r="DC32" s="98" t="str">
        <f ca="1">IF(AND(DA32&gt;0,DA32&lt;&gt;""),IF(Title!$K$1=0,ROUNDDOWN((1000*DA$1)/DA32,2),ROUND((1000*DA$1)/DA32,2)),IF(DA32="","",0))</f>
        <v/>
      </c>
      <c r="DD32" s="74" t="str">
        <f ca="1">IF(OR(DA32&lt;&gt;"",DB32&lt;&gt;""),RANK(DE32,DE$5:INDIRECT(DD$1,TRUE)),"")</f>
        <v/>
      </c>
      <c r="DE32" s="77" t="str">
        <f t="shared" ca="1" si="38"/>
        <v/>
      </c>
      <c r="DF32" s="77" t="str">
        <f t="shared" ca="1" si="16"/>
        <v/>
      </c>
      <c r="DG32" s="105" t="str">
        <f ca="1">IF(DF32&lt;&gt;"",RANK(DF32,DF$5:INDIRECT(DG$1,TRUE)),"")</f>
        <v/>
      </c>
      <c r="DH32" s="114" t="str">
        <f ca="1">IF(AND('Raw Data'!AH30&lt;&gt;"",'Raw Data'!AH30&lt;&gt;0),ROUNDDOWN('Raw Data'!AH30,Title!$M$1),"")</f>
        <v/>
      </c>
      <c r="DI32" s="110" t="str">
        <f ca="1">IF(AND('Raw Data'!AI30&lt;&gt;"",'Raw Data'!AI30&lt;&gt;0),'Raw Data'!AI30,"")</f>
        <v/>
      </c>
      <c r="DJ32" s="98" t="str">
        <f ca="1">IF(AND(DH32&gt;0,DH32&lt;&gt;""),IF(Title!$K$1=0,ROUNDDOWN((1000*DH$1)/DH32,2),ROUND((1000*DH$1)/DH32,2)),IF(DH32="","",0))</f>
        <v/>
      </c>
      <c r="DK32" s="74" t="str">
        <f ca="1">IF(OR(DH32&lt;&gt;"",DI32&lt;&gt;""),RANK(DL32,DL$5:INDIRECT(DK$1,TRUE)),"")</f>
        <v/>
      </c>
      <c r="DL32" s="77" t="str">
        <f t="shared" ca="1" si="39"/>
        <v/>
      </c>
      <c r="DM32" s="77" t="str">
        <f t="shared" ca="1" si="17"/>
        <v/>
      </c>
      <c r="DN32" s="105" t="str">
        <f ca="1">IF(DM32&lt;&gt;"",RANK(DM32,DM$5:INDIRECT(DN$1,TRUE)),"")</f>
        <v/>
      </c>
      <c r="DO32" s="114" t="str">
        <f ca="1">IF(AND('Raw Data'!AJ30&lt;&gt;"",'Raw Data'!AJ30&lt;&gt;0),ROUNDDOWN('Raw Data'!AJ30,Title!$M$1),"")</f>
        <v/>
      </c>
      <c r="DP32" s="110" t="str">
        <f ca="1">IF(AND('Raw Data'!AK30&lt;&gt;"",'Raw Data'!AK30&lt;&gt;0),'Raw Data'!AK30,"")</f>
        <v/>
      </c>
      <c r="DQ32" s="98" t="str">
        <f ca="1">IF(AND(DO32&gt;0,DO32&lt;&gt;""),IF(Title!$K$1=0,ROUNDDOWN((1000*DO$1)/DO32,2),ROUND((1000*DO$1)/DO32,2)),IF(DO32="","",0))</f>
        <v/>
      </c>
      <c r="DR32" s="74" t="str">
        <f ca="1">IF(OR(DO32&lt;&gt;"",DP32&lt;&gt;""),RANK(DS32,DS$5:INDIRECT(DR$1,TRUE)),"")</f>
        <v/>
      </c>
      <c r="DS32" s="77" t="str">
        <f t="shared" ca="1" si="40"/>
        <v/>
      </c>
      <c r="DT32" s="77" t="str">
        <f t="shared" ca="1" si="18"/>
        <v/>
      </c>
      <c r="DU32" s="105" t="str">
        <f ca="1">IF(DT32&lt;&gt;"",RANK(DT32,DT$5:INDIRECT(DU$1,TRUE)),"")</f>
        <v/>
      </c>
      <c r="DV32" s="114" t="str">
        <f ca="1">IF(AND('Raw Data'!AL30&lt;&gt;"",'Raw Data'!AL30&lt;&gt;0),ROUNDDOWN('Raw Data'!AL30,Title!$M$1),"")</f>
        <v/>
      </c>
      <c r="DW32" s="110" t="str">
        <f ca="1">IF(AND('Raw Data'!AM30&lt;&gt;"",'Raw Data'!AM30&lt;&gt;0),'Raw Data'!AM30,"")</f>
        <v/>
      </c>
      <c r="DX32" s="98" t="str">
        <f ca="1">IF(AND(DV32&gt;0,DV32&lt;&gt;""),IF(Title!$K$1=0,ROUNDDOWN((1000*DV$1)/DV32,2),ROUND((1000*DV$1)/DV32,2)),IF(DV32="","",0))</f>
        <v/>
      </c>
      <c r="DY32" s="74" t="str">
        <f ca="1">IF(OR(DV32&lt;&gt;"",DW32&lt;&gt;""),RANK(DZ32,DZ$5:INDIRECT(DY$1,TRUE)),"")</f>
        <v/>
      </c>
      <c r="DZ32" s="77" t="str">
        <f t="shared" ca="1" si="41"/>
        <v/>
      </c>
      <c r="EA32" s="77" t="str">
        <f t="shared" ca="1" si="19"/>
        <v/>
      </c>
      <c r="EB32" s="105" t="str">
        <f ca="1">IF(EA32&lt;&gt;"",RANK(EA32,EA$5:INDIRECT(EB$1,TRUE)),"")</f>
        <v/>
      </c>
      <c r="EC32" s="114" t="str">
        <f ca="1">IF(AND('Raw Data'!AN30&lt;&gt;"",'Raw Data'!AN30&lt;&gt;0),ROUNDDOWN('Raw Data'!AN30,Title!$M$1),"")</f>
        <v/>
      </c>
      <c r="ED32" s="110" t="str">
        <f ca="1">IF(AND('Raw Data'!AO30&lt;&gt;"",'Raw Data'!AO30&lt;&gt;0),'Raw Data'!AO30,"")</f>
        <v/>
      </c>
      <c r="EE32" s="98" t="str">
        <f ca="1">IF(AND(EC32&gt;0,EC32&lt;&gt;""),IF(Title!$K$1=0,ROUNDDOWN((1000*EC$1)/EC32,2),ROUND((1000*EC$1)/EC32,2)),IF(EC32="","",0))</f>
        <v/>
      </c>
      <c r="EF32" s="74" t="str">
        <f ca="1">IF(OR(EC32&lt;&gt;"",ED32&lt;&gt;""),RANK(EG32,EG$5:INDIRECT(EF$1,TRUE)),"")</f>
        <v/>
      </c>
      <c r="EG32" s="77" t="str">
        <f t="shared" ca="1" si="42"/>
        <v/>
      </c>
      <c r="EH32" s="77" t="str">
        <f t="shared" ca="1" si="20"/>
        <v/>
      </c>
      <c r="EI32" s="105" t="str">
        <f ca="1">IF(EH32&lt;&gt;"",RANK(EH32,EH$5:INDIRECT(EI$1,TRUE)),"")</f>
        <v/>
      </c>
      <c r="EJ32" s="114" t="str">
        <f ca="1">IF(AND('Raw Data'!AP30&lt;&gt;"",'Raw Data'!AP30&lt;&gt;0),ROUNDDOWN('Raw Data'!AP30,Title!$M$1),"")</f>
        <v/>
      </c>
      <c r="EK32" s="107" t="str">
        <f ca="1">IF(AND('Raw Data'!AQ30&lt;&gt;"",'Raw Data'!AQ30&lt;&gt;0),'Raw Data'!AQ30,"")</f>
        <v/>
      </c>
      <c r="EL32" s="98" t="str">
        <f ca="1">IF(AND(EJ32&gt;0,EJ32&lt;&gt;""),IF(Title!$K$1=0,ROUNDDOWN((1000*EJ$1)/EJ32,2),ROUND((1000*EJ$1)/EJ32,2)),IF(EJ32="","",0))</f>
        <v/>
      </c>
      <c r="EM32" s="74" t="str">
        <f ca="1">IF(OR(EJ32&lt;&gt;"",EK32&lt;&gt;""),RANK(EN32,EN$5:INDIRECT(EM$1,TRUE)),"")</f>
        <v/>
      </c>
      <c r="EN32" s="77" t="str">
        <f t="shared" ca="1" si="43"/>
        <v/>
      </c>
      <c r="EO32" s="77" t="str">
        <f t="shared" ca="1" si="21"/>
        <v/>
      </c>
      <c r="EP32" s="105" t="str">
        <f ca="1">IF(EO32&lt;&gt;"",RANK(EO32,EO$5:INDIRECT(EP$1,TRUE)),"")</f>
        <v/>
      </c>
      <c r="EQ32" s="74" t="str">
        <f t="shared" ca="1" si="44"/>
        <v>$ER$32:$FC$32</v>
      </c>
      <c r="ER32" s="77">
        <f t="shared" si="45"/>
        <v>0</v>
      </c>
      <c r="ES32" s="77">
        <f t="shared" ca="1" si="46"/>
        <v>0</v>
      </c>
      <c r="ET32" s="77">
        <f t="shared" ca="1" si="47"/>
        <v>0</v>
      </c>
      <c r="EU32" s="77">
        <f t="shared" ca="1" si="48"/>
        <v>0</v>
      </c>
      <c r="EV32" s="77">
        <f t="shared" ca="1" si="49"/>
        <v>0</v>
      </c>
      <c r="EW32" s="77">
        <f t="shared" ca="1" si="50"/>
        <v>0</v>
      </c>
      <c r="EX32" s="77">
        <f t="shared" ca="1" si="51"/>
        <v>0</v>
      </c>
      <c r="EY32" s="77">
        <f t="shared" ca="1" si="52"/>
        <v>0</v>
      </c>
      <c r="EZ32" s="77">
        <f t="shared" ca="1" si="53"/>
        <v>0</v>
      </c>
      <c r="FA32" s="77">
        <f t="shared" ca="1" si="54"/>
        <v>0</v>
      </c>
      <c r="FB32" s="77">
        <f t="shared" ca="1" si="55"/>
        <v>0</v>
      </c>
      <c r="FC32" s="77">
        <f t="shared" ca="1" si="56"/>
        <v>0</v>
      </c>
      <c r="FD32" s="77">
        <f t="shared" ca="1" si="57"/>
        <v>0</v>
      </c>
      <c r="FE32" s="77">
        <f t="shared" ca="1" si="58"/>
        <v>0</v>
      </c>
      <c r="FF32" s="77">
        <f t="shared" ca="1" si="59"/>
        <v>0</v>
      </c>
      <c r="FG32" s="77">
        <f t="shared" ca="1" si="60"/>
        <v>0</v>
      </c>
      <c r="FH32" s="77">
        <f t="shared" ca="1" si="61"/>
        <v>0</v>
      </c>
      <c r="FI32" s="77">
        <f t="shared" ca="1" si="62"/>
        <v>0</v>
      </c>
      <c r="FJ32" s="77">
        <f t="shared" ca="1" si="63"/>
        <v>0</v>
      </c>
      <c r="FK32" s="77">
        <f t="shared" ca="1" si="64"/>
        <v>0</v>
      </c>
      <c r="FL32" s="74" t="str">
        <f t="shared" si="65"/>
        <v>$FM$32:$FX$32</v>
      </c>
      <c r="FM32" s="78">
        <f t="shared" si="66"/>
        <v>0</v>
      </c>
      <c r="FN32" s="74">
        <f t="shared" si="67"/>
        <v>0</v>
      </c>
      <c r="FO32" s="74">
        <f t="shared" si="68"/>
        <v>0</v>
      </c>
      <c r="FP32" s="74">
        <f t="shared" si="69"/>
        <v>0</v>
      </c>
      <c r="FQ32" s="74">
        <f t="shared" si="70"/>
        <v>0</v>
      </c>
      <c r="FR32" s="74">
        <f t="shared" si="71"/>
        <v>0</v>
      </c>
      <c r="FS32" s="74">
        <f t="shared" si="72"/>
        <v>0</v>
      </c>
      <c r="FT32" s="74">
        <f t="shared" si="73"/>
        <v>0</v>
      </c>
      <c r="FU32" s="74">
        <f t="shared" si="74"/>
        <v>0</v>
      </c>
      <c r="FV32" s="74">
        <f t="shared" si="75"/>
        <v>0</v>
      </c>
      <c r="FW32" s="74">
        <f t="shared" si="76"/>
        <v>0</v>
      </c>
      <c r="FX32" s="74">
        <f t="shared" si="77"/>
        <v>0</v>
      </c>
      <c r="FY32" s="74">
        <f t="shared" si="78"/>
        <v>0</v>
      </c>
      <c r="FZ32" s="74">
        <f t="shared" si="79"/>
        <v>0</v>
      </c>
      <c r="GA32" s="74">
        <f t="shared" si="80"/>
        <v>0</v>
      </c>
      <c r="GB32" s="74">
        <f t="shared" si="81"/>
        <v>0</v>
      </c>
      <c r="GC32" s="74">
        <f t="shared" si="82"/>
        <v>0</v>
      </c>
      <c r="GD32" s="74">
        <f t="shared" si="83"/>
        <v>0</v>
      </c>
      <c r="GE32" s="74">
        <f t="shared" si="84"/>
        <v>0</v>
      </c>
      <c r="GF32" s="74">
        <f t="shared" si="85"/>
        <v>0</v>
      </c>
      <c r="GG32" s="74" t="str">
        <f t="shared" si="86"/>
        <v>GS32</v>
      </c>
      <c r="GH32" s="77">
        <f ca="1">GetDiscardScore($ER32:ER32,GH$1)</f>
        <v>0</v>
      </c>
      <c r="GI32" s="77">
        <f ca="1">GetDiscardScore($ER32:ES32,GI$1)</f>
        <v>0</v>
      </c>
      <c r="GJ32" s="77">
        <f ca="1">GetDiscardScore($ER32:ET32,GJ$1)</f>
        <v>0</v>
      </c>
      <c r="GK32" s="77">
        <f ca="1">GetDiscardScore($ER32:EU32,GK$1)</f>
        <v>0</v>
      </c>
      <c r="GL32" s="77">
        <f ca="1">GetDiscardScore($ER32:EV32,GL$1)</f>
        <v>0</v>
      </c>
      <c r="GM32" s="77">
        <f ca="1">GetDiscardScore($ER32:EW32,GM$1)</f>
        <v>0</v>
      </c>
      <c r="GN32" s="77">
        <f ca="1">GetDiscardScore($ER32:EX32,GN$1)</f>
        <v>0</v>
      </c>
      <c r="GO32" s="77">
        <f ca="1">GetDiscardScore($ER32:EY32,GO$1)</f>
        <v>0</v>
      </c>
      <c r="GP32" s="77">
        <f ca="1">GetDiscardScore($ER32:EZ32,GP$1)</f>
        <v>0</v>
      </c>
      <c r="GQ32" s="77">
        <f ca="1">GetDiscardScore($ER32:FA32,GQ$1)</f>
        <v>0</v>
      </c>
      <c r="GR32" s="77">
        <f ca="1">GetDiscardScore($ER32:FB32,GR$1)</f>
        <v>0</v>
      </c>
      <c r="GS32" s="77">
        <f ca="1">GetDiscardScore($ER32:FC32,GS$1)</f>
        <v>0</v>
      </c>
      <c r="GT32" s="77">
        <f ca="1">GetDiscardScore($ER32:FD32,GT$1)</f>
        <v>0</v>
      </c>
      <c r="GU32" s="77">
        <f ca="1">GetDiscardScore($ER32:FE32,GU$1)</f>
        <v>0</v>
      </c>
      <c r="GV32" s="77">
        <f ca="1">GetDiscardScore($ER32:FF32,GV$1)</f>
        <v>0</v>
      </c>
      <c r="GW32" s="77">
        <f ca="1">GetDiscardScore($ER32:FG32,GW$1)</f>
        <v>0</v>
      </c>
      <c r="GX32" s="77">
        <f ca="1">GetDiscardScore($ER32:FH32,GX$1)</f>
        <v>0</v>
      </c>
      <c r="GY32" s="77">
        <f ca="1">GetDiscardScore($ER32:FI32,GY$1)</f>
        <v>0</v>
      </c>
      <c r="GZ32" s="77">
        <f ca="1">GetDiscardScore($ER32:FJ32,GZ$1)</f>
        <v>0</v>
      </c>
      <c r="HA32" s="77">
        <f ca="1">GetDiscardScore($ER32:FK32,HA$1)</f>
        <v>0</v>
      </c>
      <c r="HB32" s="79" t="str">
        <f t="shared" ca="1" si="87"/>
        <v/>
      </c>
      <c r="HC32" s="78" t="str">
        <f ca="1">IF(HB32&lt;&gt;"",RANK(HB32,HB$5:INDIRECT(HC$1,TRUE),0),"")</f>
        <v/>
      </c>
      <c r="HD32" s="76" t="str">
        <f t="shared" ca="1" si="88"/>
        <v/>
      </c>
    </row>
    <row r="33" spans="1:212" s="74" customFormat="1" ht="11.25">
      <c r="A33" s="39">
        <v>29</v>
      </c>
      <c r="B33" s="39" t="str">
        <f ca="1">IF('Raw Data'!B31&lt;&gt;"",'Raw Data'!B31,"")</f>
        <v/>
      </c>
      <c r="C33" s="74" t="str">
        <f ca="1">IF('Raw Data'!C31&lt;&gt;"",'Raw Data'!C31,"")</f>
        <v/>
      </c>
      <c r="D33" s="40" t="str">
        <f t="shared" ca="1" si="22"/>
        <v/>
      </c>
      <c r="E33" s="75" t="str">
        <f t="shared" ca="1" si="23"/>
        <v/>
      </c>
      <c r="F33" s="100" t="str">
        <f t="shared" ca="1" si="0"/>
        <v/>
      </c>
      <c r="G33" s="114" t="str">
        <f ca="1">IF(AND('Raw Data'!D31&lt;&gt;"",'Raw Data'!D31&lt;&gt;0),ROUNDDOWN('Raw Data'!D31,Title!$M$1),"")</f>
        <v/>
      </c>
      <c r="H33" s="110" t="str">
        <f ca="1">IF(AND('Raw Data'!E31&lt;&gt;"",'Raw Data'!E31&lt;&gt;0),'Raw Data'!E31,"")</f>
        <v/>
      </c>
      <c r="I33" s="98" t="str">
        <f ca="1">IF(AND(G33&lt;&gt;"",G33&gt;0),IF(Title!$K$1=0,ROUNDDOWN((1000*G$1)/G33,2),ROUND((1000*G$1)/G33,2)),IF(G33="","",0))</f>
        <v/>
      </c>
      <c r="J33" s="74" t="str">
        <f ca="1">IF(K33&lt;&gt;0,RANK(K33,K$5:INDIRECT(J$1,TRUE)),"")</f>
        <v/>
      </c>
      <c r="K33" s="77">
        <f t="shared" ca="1" si="89"/>
        <v>0</v>
      </c>
      <c r="L33" s="77" t="str">
        <f t="shared" ca="1" si="2"/>
        <v/>
      </c>
      <c r="M33" s="105" t="str">
        <f ca="1">IF(L33&lt;&gt;"",RANK(L33,L$5:INDIRECT(M$1,TRUE)),"")</f>
        <v/>
      </c>
      <c r="N33" s="114" t="str">
        <f ca="1">IF(AND('Raw Data'!F31&lt;&gt;"",'Raw Data'!F31&lt;&gt;0),ROUNDDOWN('Raw Data'!F31,Title!$M$1),"")</f>
        <v/>
      </c>
      <c r="O33" s="110" t="str">
        <f ca="1">IF(AND('Raw Data'!G31&lt;&gt;"",'Raw Data'!G31&lt;&gt;0),'Raw Data'!G31,"")</f>
        <v/>
      </c>
      <c r="P33" s="98" t="str">
        <f ca="1">IF(AND(N33&gt;0,N33&lt;&gt;""),IF(Title!$K$1=0,ROUNDDOWN((1000*N$1)/N33,2),ROUND((1000*N$1)/N33,2)),IF(N33="","",0))</f>
        <v/>
      </c>
      <c r="Q33" s="74" t="str">
        <f ca="1">IF(OR(N33&lt;&gt;"",O33&lt;&gt;""),RANK(R33,R$5:INDIRECT(Q$1,TRUE)),"")</f>
        <v/>
      </c>
      <c r="R33" s="77" t="str">
        <f t="shared" ca="1" si="24"/>
        <v/>
      </c>
      <c r="S33" s="77" t="str">
        <f t="shared" ca="1" si="3"/>
        <v/>
      </c>
      <c r="T33" s="105" t="str">
        <f ca="1">IF(S33&lt;&gt;"",RANK(S33,S$5:INDIRECT(T$1,TRUE)),"")</f>
        <v/>
      </c>
      <c r="U33" s="114" t="str">
        <f ca="1">IF(AND('Raw Data'!H31&lt;&gt;"",'Raw Data'!H31&lt;&gt;0),ROUNDDOWN('Raw Data'!H31,Title!$M$1),"")</f>
        <v/>
      </c>
      <c r="V33" s="110" t="str">
        <f ca="1">IF(AND('Raw Data'!I31&lt;&gt;"",'Raw Data'!I31&lt;&gt;0),'Raw Data'!I31,"")</f>
        <v/>
      </c>
      <c r="W33" s="98" t="str">
        <f ca="1">IF(AND(U33&gt;0,U33&lt;&gt;""),IF(Title!$K$1=0,ROUNDDOWN((1000*U$1)/U33,2),ROUND((1000*U$1)/U33,2)),IF(U33="","",0))</f>
        <v/>
      </c>
      <c r="X33" s="74" t="str">
        <f ca="1">IF(OR(U33&lt;&gt;"",V33&lt;&gt;""),RANK(Y33,Y$5:INDIRECT(X$1,TRUE)),"")</f>
        <v/>
      </c>
      <c r="Y33" s="77" t="str">
        <f t="shared" ca="1" si="25"/>
        <v/>
      </c>
      <c r="Z33" s="77" t="str">
        <f t="shared" ca="1" si="4"/>
        <v/>
      </c>
      <c r="AA33" s="105" t="str">
        <f ca="1">IF(Z33&lt;&gt;"",RANK(Z33,Z$5:INDIRECT(AA$1,TRUE)),"")</f>
        <v/>
      </c>
      <c r="AB33" s="114" t="str">
        <f ca="1">IF(AND('Raw Data'!J31&lt;&gt;"",'Raw Data'!J31&lt;&gt;0),ROUNDDOWN('Raw Data'!J31,Title!$M$1),"")</f>
        <v/>
      </c>
      <c r="AC33" s="110" t="str">
        <f ca="1">IF(AND('Raw Data'!K31&lt;&gt;"",'Raw Data'!K31&lt;&gt;0),'Raw Data'!K31,"")</f>
        <v/>
      </c>
      <c r="AD33" s="98" t="str">
        <f ca="1">IF(AND(AB33&gt;0,AB33&lt;&gt;""),IF(Title!$K$1=0,ROUNDDOWN((1000*AB$1)/AB33,2),ROUND((1000*AB$1)/AB33,2)),IF(AB33="","",0))</f>
        <v/>
      </c>
      <c r="AE33" s="74" t="str">
        <f ca="1">IF(OR(AB33&lt;&gt;"",AC33&lt;&gt;""),RANK(AF33,AF$5:INDIRECT(AE$1,TRUE)),"")</f>
        <v/>
      </c>
      <c r="AF33" s="77" t="str">
        <f t="shared" ca="1" si="26"/>
        <v/>
      </c>
      <c r="AG33" s="77" t="str">
        <f t="shared" ca="1" si="5"/>
        <v/>
      </c>
      <c r="AH33" s="105" t="str">
        <f ca="1">IF(AG33&lt;&gt;"",RANK(AG33,AG$5:INDIRECT(AH$1,TRUE)),"")</f>
        <v/>
      </c>
      <c r="AI33" s="114" t="str">
        <f ca="1">IF(AND('Raw Data'!L31&lt;&gt;"",'Raw Data'!L31&lt;&gt;0),ROUNDDOWN('Raw Data'!L31,Title!$M$1),"")</f>
        <v/>
      </c>
      <c r="AJ33" s="110" t="str">
        <f ca="1">IF(AND('Raw Data'!M31&lt;&gt;"",'Raw Data'!M31&lt;&gt;0),'Raw Data'!M31,"")</f>
        <v/>
      </c>
      <c r="AK33" s="98" t="str">
        <f ca="1">IF(AND(AI33&gt;0,AI33&lt;&gt;""),IF(Title!$K$1=0,ROUNDDOWN((1000*AI$1)/AI33,2),ROUND((1000*AI$1)/AI33,2)),IF(AI33="","",0))</f>
        <v/>
      </c>
      <c r="AL33" s="74" t="str">
        <f ca="1">IF(OR(AI33&lt;&gt;"",AJ33&lt;&gt;""),RANK(AM33,AM$5:INDIRECT(AL$1,TRUE)),"")</f>
        <v/>
      </c>
      <c r="AM33" s="77" t="str">
        <f t="shared" ca="1" si="27"/>
        <v/>
      </c>
      <c r="AN33" s="77" t="str">
        <f t="shared" ca="1" si="6"/>
        <v/>
      </c>
      <c r="AO33" s="105" t="str">
        <f ca="1">IF(AN33&lt;&gt;"",RANK(AN33,AN$5:INDIRECT(AO$1,TRUE)),"")</f>
        <v/>
      </c>
      <c r="AP33" s="114" t="str">
        <f ca="1">IF(AND('Raw Data'!N31&lt;&gt;"",'Raw Data'!N31&lt;&gt;0),ROUNDDOWN('Raw Data'!N31,Title!$M$1),"")</f>
        <v/>
      </c>
      <c r="AQ33" s="110" t="str">
        <f ca="1">IF(AND('Raw Data'!O31&lt;&gt;"",'Raw Data'!O31&lt;&gt;0),'Raw Data'!O31,"")</f>
        <v/>
      </c>
      <c r="AR33" s="98" t="str">
        <f ca="1">IF(AND(AP33&gt;0,AP33&lt;&gt;""),IF(Title!$K$1=0,ROUNDDOWN((1000*AP$1)/AP33,2),ROUND((1000*AP$1)/AP33,2)),IF(AP33="","",0))</f>
        <v/>
      </c>
      <c r="AS33" s="74" t="str">
        <f ca="1">IF(OR(AP33&lt;&gt;"",AQ33&lt;&gt;""),RANK(AT33,AT$5:INDIRECT(AS$1,TRUE)),"")</f>
        <v/>
      </c>
      <c r="AT33" s="77" t="str">
        <f t="shared" ca="1" si="28"/>
        <v/>
      </c>
      <c r="AU33" s="77" t="str">
        <f t="shared" ca="1" si="7"/>
        <v/>
      </c>
      <c r="AV33" s="105" t="str">
        <f ca="1">IF(AU33&lt;&gt;"",RANK(AU33,AU$5:INDIRECT(AV$1,TRUE)),"")</f>
        <v/>
      </c>
      <c r="AW33" s="114" t="str">
        <f ca="1">IF(AND('Raw Data'!P31&lt;&gt;"",'Raw Data'!P31&lt;&gt;0),ROUNDDOWN('Raw Data'!P31,Title!$M$1),"")</f>
        <v/>
      </c>
      <c r="AX33" s="110" t="str">
        <f ca="1">IF(AND('Raw Data'!Q31&lt;&gt;"",'Raw Data'!Q31&lt;&gt;0),'Raw Data'!Q31,"")</f>
        <v/>
      </c>
      <c r="AY33" s="98" t="str">
        <f ca="1">IF(AND(AW33&gt;0,AW33&lt;&gt;""),IF(Title!$K$1=0,ROUNDDOWN((1000*AW$1)/AW33,2),ROUND((1000*AW$1)/AW33,2)),IF(AW33="","",0))</f>
        <v/>
      </c>
      <c r="AZ33" s="74" t="str">
        <f ca="1">IF(OR(AW33&lt;&gt;"",AX33&lt;&gt;""),RANK(BA33,BA$5:INDIRECT(AZ$1,TRUE)),"")</f>
        <v/>
      </c>
      <c r="BA33" s="77" t="str">
        <f t="shared" ca="1" si="29"/>
        <v/>
      </c>
      <c r="BB33" s="77" t="str">
        <f t="shared" ca="1" si="8"/>
        <v/>
      </c>
      <c r="BC33" s="105" t="str">
        <f ca="1">IF(BB33&lt;&gt;"",RANK(BB33,BB$5:INDIRECT(BC$1,TRUE)),"")</f>
        <v/>
      </c>
      <c r="BD33" s="114" t="str">
        <f ca="1">IF(AND('Raw Data'!R31&lt;&gt;"",'Raw Data'!R31&lt;&gt;0),ROUNDDOWN('Raw Data'!R31,Title!$M$1),"")</f>
        <v/>
      </c>
      <c r="BE33" s="110" t="str">
        <f ca="1">IF(AND('Raw Data'!S31&lt;&gt;"",'Raw Data'!S31&lt;&gt;0),'Raw Data'!S31,"")</f>
        <v/>
      </c>
      <c r="BF33" s="98" t="str">
        <f ca="1">IF(AND(BD33&gt;0,BD33&lt;&gt;""),IF(Title!$K$1=0,ROUNDDOWN((1000*BD$1)/BD33,2),ROUND((1000*BD$1)/BD33,2)),IF(BD33="","",0))</f>
        <v/>
      </c>
      <c r="BG33" s="74" t="str">
        <f ca="1">IF(OR(BD33&lt;&gt;"",BE33&lt;&gt;""),RANK(BH33,BH$5:INDIRECT(BG$1,TRUE)),"")</f>
        <v/>
      </c>
      <c r="BH33" s="77" t="str">
        <f t="shared" ca="1" si="30"/>
        <v/>
      </c>
      <c r="BI33" s="77" t="str">
        <f t="shared" ca="1" si="9"/>
        <v/>
      </c>
      <c r="BJ33" s="105" t="str">
        <f ca="1">IF(BI33&lt;&gt;"",RANK(BI33,BI$5:INDIRECT(BJ$1,TRUE)),"")</f>
        <v/>
      </c>
      <c r="BK33" s="114" t="str">
        <f ca="1">IF(AND('Raw Data'!T31&lt;&gt;"",'Raw Data'!T31&lt;&gt;0),ROUNDDOWN('Raw Data'!T31,Title!$M$1),"")</f>
        <v/>
      </c>
      <c r="BL33" s="110" t="str">
        <f ca="1">IF(AND('Raw Data'!U31&lt;&gt;"",'Raw Data'!U31&lt;&gt;0),'Raw Data'!U31,"")</f>
        <v/>
      </c>
      <c r="BM33" s="98" t="str">
        <f t="shared" ca="1" si="31"/>
        <v/>
      </c>
      <c r="BN33" s="74" t="str">
        <f ca="1">IF(OR(BK33&lt;&gt;"",BL33&lt;&gt;""),RANK(BO33,BO$5:INDIRECT(BN$1,TRUE)),"")</f>
        <v/>
      </c>
      <c r="BO33" s="77" t="str">
        <f t="shared" ca="1" si="32"/>
        <v/>
      </c>
      <c r="BP33" s="77" t="str">
        <f t="shared" ca="1" si="10"/>
        <v/>
      </c>
      <c r="BQ33" s="105" t="str">
        <f ca="1">IF(BP33&lt;&gt;"",RANK(BP33,BP$5:INDIRECT(BQ$1,TRUE)),"")</f>
        <v/>
      </c>
      <c r="BR33" s="114" t="str">
        <f ca="1">IF(AND('Raw Data'!V31&lt;&gt;"",'Raw Data'!V31&lt;&gt;0),ROUNDDOWN('Raw Data'!V31,Title!$M$1),"")</f>
        <v/>
      </c>
      <c r="BS33" s="110" t="str">
        <f ca="1">IF(AND('Raw Data'!W31&lt;&gt;"",'Raw Data'!W31&lt;&gt;0),'Raw Data'!W31,"")</f>
        <v/>
      </c>
      <c r="BT33" s="98" t="str">
        <f ca="1">IF(AND(BR33&gt;0,BR33&lt;&gt;""),IF(Title!$K$1=0,ROUNDDOWN((1000*BR$1)/BR33,2),ROUND((1000*BR$1)/BR33,2)),IF(BR33="","",0))</f>
        <v/>
      </c>
      <c r="BU33" s="74" t="str">
        <f ca="1">IF(OR(BR33&lt;&gt;"",BS33&lt;&gt;""),RANK(BV33,BV$5:INDIRECT(BU$1,TRUE)),"")</f>
        <v/>
      </c>
      <c r="BV33" s="77" t="str">
        <f t="shared" ca="1" si="33"/>
        <v/>
      </c>
      <c r="BW33" s="77" t="str">
        <f t="shared" ca="1" si="11"/>
        <v/>
      </c>
      <c r="BX33" s="105" t="str">
        <f ca="1">IF(BW33&lt;&gt;"",RANK(BW33,BW$5:INDIRECT(BX$1,TRUE)),"")</f>
        <v/>
      </c>
      <c r="BY33" s="114" t="str">
        <f ca="1">IF(AND('Raw Data'!X31&lt;&gt;"",'Raw Data'!X31&lt;&gt;0),ROUNDDOWN('Raw Data'!X31,Title!$M$1),"")</f>
        <v/>
      </c>
      <c r="BZ33" s="110" t="str">
        <f ca="1">IF(AND('Raw Data'!Y31&lt;&gt;"",'Raw Data'!Y31&lt;&gt;0),'Raw Data'!Y31,"")</f>
        <v/>
      </c>
      <c r="CA33" s="98" t="str">
        <f ca="1">IF(AND(BY33&gt;0,BY33&lt;&gt;""),IF(Title!$K$1=0,ROUNDDOWN((1000*BY$1)/BY33,2),ROUND((1000*BY$1)/BY33,2)),IF(BY33="","",0))</f>
        <v/>
      </c>
      <c r="CB33" s="74" t="str">
        <f ca="1">IF(OR(BY33&lt;&gt;"",BZ33&lt;&gt;""),RANK(CC33,CC$5:INDIRECT(CB$1,TRUE)),"")</f>
        <v/>
      </c>
      <c r="CC33" s="77" t="str">
        <f t="shared" ca="1" si="34"/>
        <v/>
      </c>
      <c r="CD33" s="77" t="str">
        <f t="shared" ca="1" si="12"/>
        <v/>
      </c>
      <c r="CE33" s="105" t="str">
        <f ca="1">IF(CD33&lt;&gt;"",RANK(CD33,CD$5:INDIRECT(CE$1,TRUE)),"")</f>
        <v/>
      </c>
      <c r="CF33" s="114" t="str">
        <f ca="1">IF(AND('Raw Data'!Z31&lt;&gt;"",'Raw Data'!Z31&lt;&gt;0),ROUNDDOWN('Raw Data'!Z31,Title!$M$1),"")</f>
        <v/>
      </c>
      <c r="CG33" s="110" t="str">
        <f ca="1">IF(AND('Raw Data'!AA31&lt;&gt;"",'Raw Data'!AA31&lt;&gt;0),'Raw Data'!AA31,"")</f>
        <v/>
      </c>
      <c r="CH33" s="98" t="str">
        <f ca="1">IF(AND(CF33&gt;0,CF33&lt;&gt;""),IF(Title!$K$1=0,ROUNDDOWN((1000*CF$1)/CF33,2),ROUND((1000*CF$1)/CF33,2)),IF(CF33="","",0))</f>
        <v/>
      </c>
      <c r="CI33" s="74" t="str">
        <f ca="1">IF(OR(CF33&lt;&gt;"",CG33&lt;&gt;""),RANK(CJ33,CJ$5:INDIRECT(CI$1,TRUE)),"")</f>
        <v/>
      </c>
      <c r="CJ33" s="77" t="str">
        <f t="shared" ca="1" si="35"/>
        <v/>
      </c>
      <c r="CK33" s="77" t="str">
        <f t="shared" ca="1" si="13"/>
        <v/>
      </c>
      <c r="CL33" s="105" t="str">
        <f ca="1">IF(CK33&lt;&gt;"",RANK(CK33,CK$5:INDIRECT(CL$1,TRUE)),"")</f>
        <v/>
      </c>
      <c r="CM33" s="114" t="str">
        <f ca="1">IF(AND('Raw Data'!AB31&lt;&gt;"",'Raw Data'!AB31&lt;&gt;0),ROUNDDOWN('Raw Data'!AB31,Title!$M$1),"")</f>
        <v/>
      </c>
      <c r="CN33" s="110" t="str">
        <f ca="1">IF(AND('Raw Data'!AC31&lt;&gt;"",'Raw Data'!AC31&lt;&gt;0),'Raw Data'!AC31,"")</f>
        <v/>
      </c>
      <c r="CO33" s="98" t="str">
        <f ca="1">IF(AND(CM33&gt;0,CM33&lt;&gt;""),IF(Title!$K$1=0,ROUNDDOWN((1000*CM$1)/CM33,2),ROUND((1000*CM$1)/CM33,2)),IF(CM33="","",0))</f>
        <v/>
      </c>
      <c r="CP33" s="74" t="str">
        <f ca="1">IF(OR(CM33&lt;&gt;"",CN33&lt;&gt;""),RANK(CQ33,CQ$5:INDIRECT(CP$1,TRUE)),"")</f>
        <v/>
      </c>
      <c r="CQ33" s="77" t="str">
        <f t="shared" ca="1" si="36"/>
        <v/>
      </c>
      <c r="CR33" s="77" t="str">
        <f t="shared" ca="1" si="14"/>
        <v/>
      </c>
      <c r="CS33" s="105" t="str">
        <f ca="1">IF(CR33&lt;&gt;"",RANK(CR33,CR$5:INDIRECT(CS$1,TRUE)),"")</f>
        <v/>
      </c>
      <c r="CT33" s="114" t="str">
        <f ca="1">IF(AND('Raw Data'!AD31&lt;&gt;"",'Raw Data'!AD31&lt;&gt;0),ROUNDDOWN('Raw Data'!AD31,Title!$M$1),"")</f>
        <v/>
      </c>
      <c r="CU33" s="110" t="str">
        <f ca="1">IF(AND('Raw Data'!AE31&lt;&gt;"",'Raw Data'!AE31&lt;&gt;0),'Raw Data'!AE31,"")</f>
        <v/>
      </c>
      <c r="CV33" s="98" t="str">
        <f ca="1">IF(AND(CT33&gt;0,CT33&lt;&gt;""),IF(Title!$K$1=0,ROUNDDOWN((1000*CT$1)/CT33,2),ROUND((1000*CT$1)/CT33,2)),IF(CT33="","",0))</f>
        <v/>
      </c>
      <c r="CW33" s="74" t="str">
        <f ca="1">IF(OR(CT33&lt;&gt;"",CU33&lt;&gt;""),RANK(CX33,CX$5:INDIRECT(CW$1,TRUE)),"")</f>
        <v/>
      </c>
      <c r="CX33" s="77" t="str">
        <f t="shared" ca="1" si="37"/>
        <v/>
      </c>
      <c r="CY33" s="77" t="str">
        <f t="shared" ca="1" si="15"/>
        <v/>
      </c>
      <c r="CZ33" s="105" t="str">
        <f ca="1">IF(CY33&lt;&gt;"",RANK(CY33,CY$5:INDIRECT(CZ$1,TRUE)),"")</f>
        <v/>
      </c>
      <c r="DA33" s="114" t="str">
        <f ca="1">IF(AND('Raw Data'!AF31&lt;&gt;"",'Raw Data'!AF31&lt;&gt;0),ROUNDDOWN('Raw Data'!AF31,Title!$M$1),"")</f>
        <v/>
      </c>
      <c r="DB33" s="110" t="str">
        <f ca="1">IF(AND('Raw Data'!AG31&lt;&gt;"",'Raw Data'!AG31&lt;&gt;0),'Raw Data'!AG31,"")</f>
        <v/>
      </c>
      <c r="DC33" s="98" t="str">
        <f ca="1">IF(AND(DA33&gt;0,DA33&lt;&gt;""),IF(Title!$K$1=0,ROUNDDOWN((1000*DA$1)/DA33,2),ROUND((1000*DA$1)/DA33,2)),IF(DA33="","",0))</f>
        <v/>
      </c>
      <c r="DD33" s="74" t="str">
        <f ca="1">IF(OR(DA33&lt;&gt;"",DB33&lt;&gt;""),RANK(DE33,DE$5:INDIRECT(DD$1,TRUE)),"")</f>
        <v/>
      </c>
      <c r="DE33" s="77" t="str">
        <f t="shared" ca="1" si="38"/>
        <v/>
      </c>
      <c r="DF33" s="77" t="str">
        <f t="shared" ca="1" si="16"/>
        <v/>
      </c>
      <c r="DG33" s="105" t="str">
        <f ca="1">IF(DF33&lt;&gt;"",RANK(DF33,DF$5:INDIRECT(DG$1,TRUE)),"")</f>
        <v/>
      </c>
      <c r="DH33" s="114" t="str">
        <f ca="1">IF(AND('Raw Data'!AH31&lt;&gt;"",'Raw Data'!AH31&lt;&gt;0),ROUNDDOWN('Raw Data'!AH31,Title!$M$1),"")</f>
        <v/>
      </c>
      <c r="DI33" s="110" t="str">
        <f ca="1">IF(AND('Raw Data'!AI31&lt;&gt;"",'Raw Data'!AI31&lt;&gt;0),'Raw Data'!AI31,"")</f>
        <v/>
      </c>
      <c r="DJ33" s="98" t="str">
        <f ca="1">IF(AND(DH33&gt;0,DH33&lt;&gt;""),IF(Title!$K$1=0,ROUNDDOWN((1000*DH$1)/DH33,2),ROUND((1000*DH$1)/DH33,2)),IF(DH33="","",0))</f>
        <v/>
      </c>
      <c r="DK33" s="74" t="str">
        <f ca="1">IF(OR(DH33&lt;&gt;"",DI33&lt;&gt;""),RANK(DL33,DL$5:INDIRECT(DK$1,TRUE)),"")</f>
        <v/>
      </c>
      <c r="DL33" s="77" t="str">
        <f t="shared" ca="1" si="39"/>
        <v/>
      </c>
      <c r="DM33" s="77" t="str">
        <f t="shared" ca="1" si="17"/>
        <v/>
      </c>
      <c r="DN33" s="105" t="str">
        <f ca="1">IF(DM33&lt;&gt;"",RANK(DM33,DM$5:INDIRECT(DN$1,TRUE)),"")</f>
        <v/>
      </c>
      <c r="DO33" s="114" t="str">
        <f ca="1">IF(AND('Raw Data'!AJ31&lt;&gt;"",'Raw Data'!AJ31&lt;&gt;0),ROUNDDOWN('Raw Data'!AJ31,Title!$M$1),"")</f>
        <v/>
      </c>
      <c r="DP33" s="110" t="str">
        <f ca="1">IF(AND('Raw Data'!AK31&lt;&gt;"",'Raw Data'!AK31&lt;&gt;0),'Raw Data'!AK31,"")</f>
        <v/>
      </c>
      <c r="DQ33" s="98" t="str">
        <f ca="1">IF(AND(DO33&gt;0,DO33&lt;&gt;""),IF(Title!$K$1=0,ROUNDDOWN((1000*DO$1)/DO33,2),ROUND((1000*DO$1)/DO33,2)),IF(DO33="","",0))</f>
        <v/>
      </c>
      <c r="DR33" s="74" t="str">
        <f ca="1">IF(OR(DO33&lt;&gt;"",DP33&lt;&gt;""),RANK(DS33,DS$5:INDIRECT(DR$1,TRUE)),"")</f>
        <v/>
      </c>
      <c r="DS33" s="77" t="str">
        <f t="shared" ca="1" si="40"/>
        <v/>
      </c>
      <c r="DT33" s="77" t="str">
        <f t="shared" ca="1" si="18"/>
        <v/>
      </c>
      <c r="DU33" s="105" t="str">
        <f ca="1">IF(DT33&lt;&gt;"",RANK(DT33,DT$5:INDIRECT(DU$1,TRUE)),"")</f>
        <v/>
      </c>
      <c r="DV33" s="114" t="str">
        <f ca="1">IF(AND('Raw Data'!AL31&lt;&gt;"",'Raw Data'!AL31&lt;&gt;0),ROUNDDOWN('Raw Data'!AL31,Title!$M$1),"")</f>
        <v/>
      </c>
      <c r="DW33" s="110" t="str">
        <f ca="1">IF(AND('Raw Data'!AM31&lt;&gt;"",'Raw Data'!AM31&lt;&gt;0),'Raw Data'!AM31,"")</f>
        <v/>
      </c>
      <c r="DX33" s="98" t="str">
        <f ca="1">IF(AND(DV33&gt;0,DV33&lt;&gt;""),IF(Title!$K$1=0,ROUNDDOWN((1000*DV$1)/DV33,2),ROUND((1000*DV$1)/DV33,2)),IF(DV33="","",0))</f>
        <v/>
      </c>
      <c r="DY33" s="74" t="str">
        <f ca="1">IF(OR(DV33&lt;&gt;"",DW33&lt;&gt;""),RANK(DZ33,DZ$5:INDIRECT(DY$1,TRUE)),"")</f>
        <v/>
      </c>
      <c r="DZ33" s="77" t="str">
        <f t="shared" ca="1" si="41"/>
        <v/>
      </c>
      <c r="EA33" s="77" t="str">
        <f t="shared" ca="1" si="19"/>
        <v/>
      </c>
      <c r="EB33" s="105" t="str">
        <f ca="1">IF(EA33&lt;&gt;"",RANK(EA33,EA$5:INDIRECT(EB$1,TRUE)),"")</f>
        <v/>
      </c>
      <c r="EC33" s="114" t="str">
        <f ca="1">IF(AND('Raw Data'!AN31&lt;&gt;"",'Raw Data'!AN31&lt;&gt;0),ROUNDDOWN('Raw Data'!AN31,Title!$M$1),"")</f>
        <v/>
      </c>
      <c r="ED33" s="110" t="str">
        <f ca="1">IF(AND('Raw Data'!AO31&lt;&gt;"",'Raw Data'!AO31&lt;&gt;0),'Raw Data'!AO31,"")</f>
        <v/>
      </c>
      <c r="EE33" s="98" t="str">
        <f ca="1">IF(AND(EC33&gt;0,EC33&lt;&gt;""),IF(Title!$K$1=0,ROUNDDOWN((1000*EC$1)/EC33,2),ROUND((1000*EC$1)/EC33,2)),IF(EC33="","",0))</f>
        <v/>
      </c>
      <c r="EF33" s="74" t="str">
        <f ca="1">IF(OR(EC33&lt;&gt;"",ED33&lt;&gt;""),RANK(EG33,EG$5:INDIRECT(EF$1,TRUE)),"")</f>
        <v/>
      </c>
      <c r="EG33" s="77" t="str">
        <f t="shared" ca="1" si="42"/>
        <v/>
      </c>
      <c r="EH33" s="77" t="str">
        <f t="shared" ca="1" si="20"/>
        <v/>
      </c>
      <c r="EI33" s="105" t="str">
        <f ca="1">IF(EH33&lt;&gt;"",RANK(EH33,EH$5:INDIRECT(EI$1,TRUE)),"")</f>
        <v/>
      </c>
      <c r="EJ33" s="114" t="str">
        <f ca="1">IF(AND('Raw Data'!AP31&lt;&gt;"",'Raw Data'!AP31&lt;&gt;0),ROUNDDOWN('Raw Data'!AP31,Title!$M$1),"")</f>
        <v/>
      </c>
      <c r="EK33" s="107" t="str">
        <f ca="1">IF(AND('Raw Data'!AQ31&lt;&gt;"",'Raw Data'!AQ31&lt;&gt;0),'Raw Data'!AQ31,"")</f>
        <v/>
      </c>
      <c r="EL33" s="98" t="str">
        <f ca="1">IF(AND(EJ33&gt;0,EJ33&lt;&gt;""),IF(Title!$K$1=0,ROUNDDOWN((1000*EJ$1)/EJ33,2),ROUND((1000*EJ$1)/EJ33,2)),IF(EJ33="","",0))</f>
        <v/>
      </c>
      <c r="EM33" s="74" t="str">
        <f ca="1">IF(OR(EJ33&lt;&gt;"",EK33&lt;&gt;""),RANK(EN33,EN$5:INDIRECT(EM$1,TRUE)),"")</f>
        <v/>
      </c>
      <c r="EN33" s="77" t="str">
        <f t="shared" ca="1" si="43"/>
        <v/>
      </c>
      <c r="EO33" s="77" t="str">
        <f t="shared" ca="1" si="21"/>
        <v/>
      </c>
      <c r="EP33" s="105" t="str">
        <f ca="1">IF(EO33&lt;&gt;"",RANK(EO33,EO$5:INDIRECT(EP$1,TRUE)),"")</f>
        <v/>
      </c>
      <c r="EQ33" s="74" t="str">
        <f t="shared" ca="1" si="44"/>
        <v>$ER$33:$FC$33</v>
      </c>
      <c r="ER33" s="77">
        <f t="shared" si="45"/>
        <v>0</v>
      </c>
      <c r="ES33" s="77">
        <f t="shared" ca="1" si="46"/>
        <v>0</v>
      </c>
      <c r="ET33" s="77">
        <f t="shared" ca="1" si="47"/>
        <v>0</v>
      </c>
      <c r="EU33" s="77">
        <f t="shared" ca="1" si="48"/>
        <v>0</v>
      </c>
      <c r="EV33" s="77">
        <f t="shared" ca="1" si="49"/>
        <v>0</v>
      </c>
      <c r="EW33" s="77">
        <f t="shared" ca="1" si="50"/>
        <v>0</v>
      </c>
      <c r="EX33" s="77">
        <f t="shared" ca="1" si="51"/>
        <v>0</v>
      </c>
      <c r="EY33" s="77">
        <f t="shared" ca="1" si="52"/>
        <v>0</v>
      </c>
      <c r="EZ33" s="77">
        <f t="shared" ca="1" si="53"/>
        <v>0</v>
      </c>
      <c r="FA33" s="77">
        <f t="shared" ca="1" si="54"/>
        <v>0</v>
      </c>
      <c r="FB33" s="77">
        <f t="shared" ca="1" si="55"/>
        <v>0</v>
      </c>
      <c r="FC33" s="77">
        <f t="shared" ca="1" si="56"/>
        <v>0</v>
      </c>
      <c r="FD33" s="77">
        <f t="shared" ca="1" si="57"/>
        <v>0</v>
      </c>
      <c r="FE33" s="77">
        <f t="shared" ca="1" si="58"/>
        <v>0</v>
      </c>
      <c r="FF33" s="77">
        <f t="shared" ca="1" si="59"/>
        <v>0</v>
      </c>
      <c r="FG33" s="77">
        <f t="shared" ca="1" si="60"/>
        <v>0</v>
      </c>
      <c r="FH33" s="77">
        <f t="shared" ca="1" si="61"/>
        <v>0</v>
      </c>
      <c r="FI33" s="77">
        <f t="shared" ca="1" si="62"/>
        <v>0</v>
      </c>
      <c r="FJ33" s="77">
        <f t="shared" ca="1" si="63"/>
        <v>0</v>
      </c>
      <c r="FK33" s="77">
        <f t="shared" ca="1" si="64"/>
        <v>0</v>
      </c>
      <c r="FL33" s="74" t="str">
        <f t="shared" si="65"/>
        <v>$FM$33:$FX$33</v>
      </c>
      <c r="FM33" s="78">
        <f t="shared" si="66"/>
        <v>0</v>
      </c>
      <c r="FN33" s="74">
        <f t="shared" si="67"/>
        <v>0</v>
      </c>
      <c r="FO33" s="74">
        <f t="shared" si="68"/>
        <v>0</v>
      </c>
      <c r="FP33" s="74">
        <f t="shared" si="69"/>
        <v>0</v>
      </c>
      <c r="FQ33" s="74">
        <f t="shared" si="70"/>
        <v>0</v>
      </c>
      <c r="FR33" s="74">
        <f t="shared" si="71"/>
        <v>0</v>
      </c>
      <c r="FS33" s="74">
        <f t="shared" si="72"/>
        <v>0</v>
      </c>
      <c r="FT33" s="74">
        <f t="shared" si="73"/>
        <v>0</v>
      </c>
      <c r="FU33" s="74">
        <f t="shared" si="74"/>
        <v>0</v>
      </c>
      <c r="FV33" s="74">
        <f t="shared" si="75"/>
        <v>0</v>
      </c>
      <c r="FW33" s="74">
        <f t="shared" si="76"/>
        <v>0</v>
      </c>
      <c r="FX33" s="74">
        <f t="shared" si="77"/>
        <v>0</v>
      </c>
      <c r="FY33" s="74">
        <f t="shared" si="78"/>
        <v>0</v>
      </c>
      <c r="FZ33" s="74">
        <f t="shared" si="79"/>
        <v>0</v>
      </c>
      <c r="GA33" s="74">
        <f t="shared" si="80"/>
        <v>0</v>
      </c>
      <c r="GB33" s="74">
        <f t="shared" si="81"/>
        <v>0</v>
      </c>
      <c r="GC33" s="74">
        <f t="shared" si="82"/>
        <v>0</v>
      </c>
      <c r="GD33" s="74">
        <f t="shared" si="83"/>
        <v>0</v>
      </c>
      <c r="GE33" s="74">
        <f t="shared" si="84"/>
        <v>0</v>
      </c>
      <c r="GF33" s="74">
        <f t="shared" si="85"/>
        <v>0</v>
      </c>
      <c r="GG33" s="74" t="str">
        <f t="shared" si="86"/>
        <v>GS33</v>
      </c>
      <c r="GH33" s="77">
        <f ca="1">GetDiscardScore($ER33:ER33,GH$1)</f>
        <v>0</v>
      </c>
      <c r="GI33" s="77">
        <f ca="1">GetDiscardScore($ER33:ES33,GI$1)</f>
        <v>0</v>
      </c>
      <c r="GJ33" s="77">
        <f ca="1">GetDiscardScore($ER33:ET33,GJ$1)</f>
        <v>0</v>
      </c>
      <c r="GK33" s="77">
        <f ca="1">GetDiscardScore($ER33:EU33,GK$1)</f>
        <v>0</v>
      </c>
      <c r="GL33" s="77">
        <f ca="1">GetDiscardScore($ER33:EV33,GL$1)</f>
        <v>0</v>
      </c>
      <c r="GM33" s="77">
        <f ca="1">GetDiscardScore($ER33:EW33,GM$1)</f>
        <v>0</v>
      </c>
      <c r="GN33" s="77">
        <f ca="1">GetDiscardScore($ER33:EX33,GN$1)</f>
        <v>0</v>
      </c>
      <c r="GO33" s="77">
        <f ca="1">GetDiscardScore($ER33:EY33,GO$1)</f>
        <v>0</v>
      </c>
      <c r="GP33" s="77">
        <f ca="1">GetDiscardScore($ER33:EZ33,GP$1)</f>
        <v>0</v>
      </c>
      <c r="GQ33" s="77">
        <f ca="1">GetDiscardScore($ER33:FA33,GQ$1)</f>
        <v>0</v>
      </c>
      <c r="GR33" s="77">
        <f ca="1">GetDiscardScore($ER33:FB33,GR$1)</f>
        <v>0</v>
      </c>
      <c r="GS33" s="77">
        <f ca="1">GetDiscardScore($ER33:FC33,GS$1)</f>
        <v>0</v>
      </c>
      <c r="GT33" s="77">
        <f ca="1">GetDiscardScore($ER33:FD33,GT$1)</f>
        <v>0</v>
      </c>
      <c r="GU33" s="77">
        <f ca="1">GetDiscardScore($ER33:FE33,GU$1)</f>
        <v>0</v>
      </c>
      <c r="GV33" s="77">
        <f ca="1">GetDiscardScore($ER33:FF33,GV$1)</f>
        <v>0</v>
      </c>
      <c r="GW33" s="77">
        <f ca="1">GetDiscardScore($ER33:FG33,GW$1)</f>
        <v>0</v>
      </c>
      <c r="GX33" s="77">
        <f ca="1">GetDiscardScore($ER33:FH33,GX$1)</f>
        <v>0</v>
      </c>
      <c r="GY33" s="77">
        <f ca="1">GetDiscardScore($ER33:FI33,GY$1)</f>
        <v>0</v>
      </c>
      <c r="GZ33" s="77">
        <f ca="1">GetDiscardScore($ER33:FJ33,GZ$1)</f>
        <v>0</v>
      </c>
      <c r="HA33" s="77">
        <f ca="1">GetDiscardScore($ER33:FK33,HA$1)</f>
        <v>0</v>
      </c>
      <c r="HB33" s="79" t="str">
        <f t="shared" ca="1" si="87"/>
        <v/>
      </c>
      <c r="HC33" s="78" t="str">
        <f ca="1">IF(HB33&lt;&gt;"",RANK(HB33,HB$5:INDIRECT(HC$1,TRUE),0),"")</f>
        <v/>
      </c>
      <c r="HD33" s="76" t="str">
        <f t="shared" ca="1" si="88"/>
        <v/>
      </c>
    </row>
    <row r="34" spans="1:212" s="74" customFormat="1" ht="11.25">
      <c r="A34" s="39">
        <v>30</v>
      </c>
      <c r="B34" s="39" t="str">
        <f ca="1">IF('Raw Data'!B32&lt;&gt;"",'Raw Data'!B32,"")</f>
        <v/>
      </c>
      <c r="C34" s="74" t="str">
        <f ca="1">IF('Raw Data'!C32&lt;&gt;"",'Raw Data'!C32,"")</f>
        <v/>
      </c>
      <c r="D34" s="40" t="str">
        <f t="shared" ca="1" si="22"/>
        <v/>
      </c>
      <c r="E34" s="75" t="str">
        <f t="shared" ca="1" si="23"/>
        <v/>
      </c>
      <c r="F34" s="100" t="str">
        <f t="shared" ca="1" si="0"/>
        <v/>
      </c>
      <c r="G34" s="114" t="str">
        <f ca="1">IF(AND('Raw Data'!D32&lt;&gt;"",'Raw Data'!D32&lt;&gt;0),ROUNDDOWN('Raw Data'!D32,Title!$M$1),"")</f>
        <v/>
      </c>
      <c r="H34" s="110" t="str">
        <f ca="1">IF(AND('Raw Data'!E32&lt;&gt;"",'Raw Data'!E32&lt;&gt;0),'Raw Data'!E32,"")</f>
        <v/>
      </c>
      <c r="I34" s="98" t="str">
        <f ca="1">IF(AND(G34&lt;&gt;"",G34&gt;0),IF(Title!$K$1=0,ROUNDDOWN((1000*G$1)/G34,2),ROUND((1000*G$1)/G34,2)),IF(G34="","",0))</f>
        <v/>
      </c>
      <c r="J34" s="74" t="str">
        <f ca="1">IF(K34&lt;&gt;0,RANK(K34,K$5:INDIRECT(J$1,TRUE)),"")</f>
        <v/>
      </c>
      <c r="K34" s="77">
        <f t="shared" ca="1" si="89"/>
        <v>0</v>
      </c>
      <c r="L34" s="77" t="str">
        <f t="shared" ca="1" si="2"/>
        <v/>
      </c>
      <c r="M34" s="105" t="str">
        <f ca="1">IF(L34&lt;&gt;"",RANK(L34,L$5:INDIRECT(M$1,TRUE)),"")</f>
        <v/>
      </c>
      <c r="N34" s="114" t="str">
        <f ca="1">IF(AND('Raw Data'!F32&lt;&gt;"",'Raw Data'!F32&lt;&gt;0),ROUNDDOWN('Raw Data'!F32,Title!$M$1),"")</f>
        <v/>
      </c>
      <c r="O34" s="110" t="str">
        <f ca="1">IF(AND('Raw Data'!G32&lt;&gt;"",'Raw Data'!G32&lt;&gt;0),'Raw Data'!G32,"")</f>
        <v/>
      </c>
      <c r="P34" s="98" t="str">
        <f ca="1">IF(AND(N34&gt;0,N34&lt;&gt;""),IF(Title!$K$1=0,ROUNDDOWN((1000*N$1)/N34,2),ROUND((1000*N$1)/N34,2)),IF(N34="","",0))</f>
        <v/>
      </c>
      <c r="Q34" s="74" t="str">
        <f ca="1">IF(OR(N34&lt;&gt;"",O34&lt;&gt;""),RANK(R34,R$5:INDIRECT(Q$1,TRUE)),"")</f>
        <v/>
      </c>
      <c r="R34" s="77" t="str">
        <f t="shared" ca="1" si="24"/>
        <v/>
      </c>
      <c r="S34" s="77" t="str">
        <f t="shared" ca="1" si="3"/>
        <v/>
      </c>
      <c r="T34" s="105" t="str">
        <f ca="1">IF(S34&lt;&gt;"",RANK(S34,S$5:INDIRECT(T$1,TRUE)),"")</f>
        <v/>
      </c>
      <c r="U34" s="114" t="str">
        <f ca="1">IF(AND('Raw Data'!H32&lt;&gt;"",'Raw Data'!H32&lt;&gt;0),ROUNDDOWN('Raw Data'!H32,Title!$M$1),"")</f>
        <v/>
      </c>
      <c r="V34" s="110" t="str">
        <f ca="1">IF(AND('Raw Data'!I32&lt;&gt;"",'Raw Data'!I32&lt;&gt;0),'Raw Data'!I32,"")</f>
        <v/>
      </c>
      <c r="W34" s="98" t="str">
        <f ca="1">IF(AND(U34&gt;0,U34&lt;&gt;""),IF(Title!$K$1=0,ROUNDDOWN((1000*U$1)/U34,2),ROUND((1000*U$1)/U34,2)),IF(U34="","",0))</f>
        <v/>
      </c>
      <c r="X34" s="74" t="str">
        <f ca="1">IF(OR(U34&lt;&gt;"",V34&lt;&gt;""),RANK(Y34,Y$5:INDIRECT(X$1,TRUE)),"")</f>
        <v/>
      </c>
      <c r="Y34" s="77" t="str">
        <f t="shared" ca="1" si="25"/>
        <v/>
      </c>
      <c r="Z34" s="77" t="str">
        <f t="shared" ca="1" si="4"/>
        <v/>
      </c>
      <c r="AA34" s="105" t="str">
        <f ca="1">IF(Z34&lt;&gt;"",RANK(Z34,Z$5:INDIRECT(AA$1,TRUE)),"")</f>
        <v/>
      </c>
      <c r="AB34" s="114" t="str">
        <f ca="1">IF(AND('Raw Data'!J32&lt;&gt;"",'Raw Data'!J32&lt;&gt;0),ROUNDDOWN('Raw Data'!J32,Title!$M$1),"")</f>
        <v/>
      </c>
      <c r="AC34" s="110" t="str">
        <f ca="1">IF(AND('Raw Data'!K32&lt;&gt;"",'Raw Data'!K32&lt;&gt;0),'Raw Data'!K32,"")</f>
        <v/>
      </c>
      <c r="AD34" s="98" t="str">
        <f ca="1">IF(AND(AB34&gt;0,AB34&lt;&gt;""),IF(Title!$K$1=0,ROUNDDOWN((1000*AB$1)/AB34,2),ROUND((1000*AB$1)/AB34,2)),IF(AB34="","",0))</f>
        <v/>
      </c>
      <c r="AE34" s="74" t="str">
        <f ca="1">IF(OR(AB34&lt;&gt;"",AC34&lt;&gt;""),RANK(AF34,AF$5:INDIRECT(AE$1,TRUE)),"")</f>
        <v/>
      </c>
      <c r="AF34" s="77" t="str">
        <f t="shared" ca="1" si="26"/>
        <v/>
      </c>
      <c r="AG34" s="77" t="str">
        <f t="shared" ca="1" si="5"/>
        <v/>
      </c>
      <c r="AH34" s="105" t="str">
        <f ca="1">IF(AG34&lt;&gt;"",RANK(AG34,AG$5:INDIRECT(AH$1,TRUE)),"")</f>
        <v/>
      </c>
      <c r="AI34" s="114" t="str">
        <f ca="1">IF(AND('Raw Data'!L32&lt;&gt;"",'Raw Data'!L32&lt;&gt;0),ROUNDDOWN('Raw Data'!L32,Title!$M$1),"")</f>
        <v/>
      </c>
      <c r="AJ34" s="110" t="str">
        <f ca="1">IF(AND('Raw Data'!M32&lt;&gt;"",'Raw Data'!M32&lt;&gt;0),'Raw Data'!M32,"")</f>
        <v/>
      </c>
      <c r="AK34" s="98" t="str">
        <f ca="1">IF(AND(AI34&gt;0,AI34&lt;&gt;""),IF(Title!$K$1=0,ROUNDDOWN((1000*AI$1)/AI34,2),ROUND((1000*AI$1)/AI34,2)),IF(AI34="","",0))</f>
        <v/>
      </c>
      <c r="AL34" s="74" t="str">
        <f ca="1">IF(OR(AI34&lt;&gt;"",AJ34&lt;&gt;""),RANK(AM34,AM$5:INDIRECT(AL$1,TRUE)),"")</f>
        <v/>
      </c>
      <c r="AM34" s="77" t="str">
        <f t="shared" ca="1" si="27"/>
        <v/>
      </c>
      <c r="AN34" s="77" t="str">
        <f t="shared" ca="1" si="6"/>
        <v/>
      </c>
      <c r="AO34" s="105" t="str">
        <f ca="1">IF(AN34&lt;&gt;"",RANK(AN34,AN$5:INDIRECT(AO$1,TRUE)),"")</f>
        <v/>
      </c>
      <c r="AP34" s="114" t="str">
        <f ca="1">IF(AND('Raw Data'!N32&lt;&gt;"",'Raw Data'!N32&lt;&gt;0),ROUNDDOWN('Raw Data'!N32,Title!$M$1),"")</f>
        <v/>
      </c>
      <c r="AQ34" s="110" t="str">
        <f ca="1">IF(AND('Raw Data'!O32&lt;&gt;"",'Raw Data'!O32&lt;&gt;0),'Raw Data'!O32,"")</f>
        <v/>
      </c>
      <c r="AR34" s="98" t="str">
        <f ca="1">IF(AND(AP34&gt;0,AP34&lt;&gt;""),IF(Title!$K$1=0,ROUNDDOWN((1000*AP$1)/AP34,2),ROUND((1000*AP$1)/AP34,2)),IF(AP34="","",0))</f>
        <v/>
      </c>
      <c r="AS34" s="74" t="str">
        <f ca="1">IF(OR(AP34&lt;&gt;"",AQ34&lt;&gt;""),RANK(AT34,AT$5:INDIRECT(AS$1,TRUE)),"")</f>
        <v/>
      </c>
      <c r="AT34" s="77" t="str">
        <f t="shared" ca="1" si="28"/>
        <v/>
      </c>
      <c r="AU34" s="77" t="str">
        <f t="shared" ca="1" si="7"/>
        <v/>
      </c>
      <c r="AV34" s="105" t="str">
        <f ca="1">IF(AU34&lt;&gt;"",RANK(AU34,AU$5:INDIRECT(AV$1,TRUE)),"")</f>
        <v/>
      </c>
      <c r="AW34" s="114" t="str">
        <f ca="1">IF(AND('Raw Data'!P32&lt;&gt;"",'Raw Data'!P32&lt;&gt;0),ROUNDDOWN('Raw Data'!P32,Title!$M$1),"")</f>
        <v/>
      </c>
      <c r="AX34" s="110" t="str">
        <f ca="1">IF(AND('Raw Data'!Q32&lt;&gt;"",'Raw Data'!Q32&lt;&gt;0),'Raw Data'!Q32,"")</f>
        <v/>
      </c>
      <c r="AY34" s="98" t="str">
        <f ca="1">IF(AND(AW34&gt;0,AW34&lt;&gt;""),IF(Title!$K$1=0,ROUNDDOWN((1000*AW$1)/AW34,2),ROUND((1000*AW$1)/AW34,2)),IF(AW34="","",0))</f>
        <v/>
      </c>
      <c r="AZ34" s="74" t="str">
        <f ca="1">IF(OR(AW34&lt;&gt;"",AX34&lt;&gt;""),RANK(BA34,BA$5:INDIRECT(AZ$1,TRUE)),"")</f>
        <v/>
      </c>
      <c r="BA34" s="77" t="str">
        <f t="shared" ca="1" si="29"/>
        <v/>
      </c>
      <c r="BB34" s="77" t="str">
        <f t="shared" ca="1" si="8"/>
        <v/>
      </c>
      <c r="BC34" s="105" t="str">
        <f ca="1">IF(BB34&lt;&gt;"",RANK(BB34,BB$5:INDIRECT(BC$1,TRUE)),"")</f>
        <v/>
      </c>
      <c r="BD34" s="114" t="str">
        <f ca="1">IF(AND('Raw Data'!R32&lt;&gt;"",'Raw Data'!R32&lt;&gt;0),ROUNDDOWN('Raw Data'!R32,Title!$M$1),"")</f>
        <v/>
      </c>
      <c r="BE34" s="110" t="str">
        <f ca="1">IF(AND('Raw Data'!S32&lt;&gt;"",'Raw Data'!S32&lt;&gt;0),'Raw Data'!S32,"")</f>
        <v/>
      </c>
      <c r="BF34" s="98" t="str">
        <f ca="1">IF(AND(BD34&gt;0,BD34&lt;&gt;""),IF(Title!$K$1=0,ROUNDDOWN((1000*BD$1)/BD34,2),ROUND((1000*BD$1)/BD34,2)),IF(BD34="","",0))</f>
        <v/>
      </c>
      <c r="BG34" s="74" t="str">
        <f ca="1">IF(OR(BD34&lt;&gt;"",BE34&lt;&gt;""),RANK(BH34,BH$5:INDIRECT(BG$1,TRUE)),"")</f>
        <v/>
      </c>
      <c r="BH34" s="77" t="str">
        <f t="shared" ca="1" si="30"/>
        <v/>
      </c>
      <c r="BI34" s="77" t="str">
        <f t="shared" ca="1" si="9"/>
        <v/>
      </c>
      <c r="BJ34" s="105" t="str">
        <f ca="1">IF(BI34&lt;&gt;"",RANK(BI34,BI$5:INDIRECT(BJ$1,TRUE)),"")</f>
        <v/>
      </c>
      <c r="BK34" s="114" t="str">
        <f ca="1">IF(AND('Raw Data'!T32&lt;&gt;"",'Raw Data'!T32&lt;&gt;0),ROUNDDOWN('Raw Data'!T32,Title!$M$1),"")</f>
        <v/>
      </c>
      <c r="BL34" s="110" t="str">
        <f ca="1">IF(AND('Raw Data'!U32&lt;&gt;"",'Raw Data'!U32&lt;&gt;0),'Raw Data'!U32,"")</f>
        <v/>
      </c>
      <c r="BM34" s="98" t="str">
        <f t="shared" ca="1" si="31"/>
        <v/>
      </c>
      <c r="BN34" s="74" t="str">
        <f ca="1">IF(OR(BK34&lt;&gt;"",BL34&lt;&gt;""),RANK(BO34,BO$5:INDIRECT(BN$1,TRUE)),"")</f>
        <v/>
      </c>
      <c r="BO34" s="77" t="str">
        <f t="shared" ca="1" si="32"/>
        <v/>
      </c>
      <c r="BP34" s="77" t="str">
        <f t="shared" ca="1" si="10"/>
        <v/>
      </c>
      <c r="BQ34" s="105" t="str">
        <f ca="1">IF(BP34&lt;&gt;"",RANK(BP34,BP$5:INDIRECT(BQ$1,TRUE)),"")</f>
        <v/>
      </c>
      <c r="BR34" s="114" t="str">
        <f ca="1">IF(AND('Raw Data'!V32&lt;&gt;"",'Raw Data'!V32&lt;&gt;0),ROUNDDOWN('Raw Data'!V32,Title!$M$1),"")</f>
        <v/>
      </c>
      <c r="BS34" s="110" t="str">
        <f ca="1">IF(AND('Raw Data'!W32&lt;&gt;"",'Raw Data'!W32&lt;&gt;0),'Raw Data'!W32,"")</f>
        <v/>
      </c>
      <c r="BT34" s="98" t="str">
        <f ca="1">IF(AND(BR34&gt;0,BR34&lt;&gt;""),IF(Title!$K$1=0,ROUNDDOWN((1000*BR$1)/BR34,2),ROUND((1000*BR$1)/BR34,2)),IF(BR34="","",0))</f>
        <v/>
      </c>
      <c r="BU34" s="74" t="str">
        <f ca="1">IF(OR(BR34&lt;&gt;"",BS34&lt;&gt;""),RANK(BV34,BV$5:INDIRECT(BU$1,TRUE)),"")</f>
        <v/>
      </c>
      <c r="BV34" s="77" t="str">
        <f t="shared" ca="1" si="33"/>
        <v/>
      </c>
      <c r="BW34" s="77" t="str">
        <f t="shared" ca="1" si="11"/>
        <v/>
      </c>
      <c r="BX34" s="105" t="str">
        <f ca="1">IF(BW34&lt;&gt;"",RANK(BW34,BW$5:INDIRECT(BX$1,TRUE)),"")</f>
        <v/>
      </c>
      <c r="BY34" s="114" t="str">
        <f ca="1">IF(AND('Raw Data'!X32&lt;&gt;"",'Raw Data'!X32&lt;&gt;0),ROUNDDOWN('Raw Data'!X32,Title!$M$1),"")</f>
        <v/>
      </c>
      <c r="BZ34" s="110" t="str">
        <f ca="1">IF(AND('Raw Data'!Y32&lt;&gt;"",'Raw Data'!Y32&lt;&gt;0),'Raw Data'!Y32,"")</f>
        <v/>
      </c>
      <c r="CA34" s="98" t="str">
        <f ca="1">IF(AND(BY34&gt;0,BY34&lt;&gt;""),IF(Title!$K$1=0,ROUNDDOWN((1000*BY$1)/BY34,2),ROUND((1000*BY$1)/BY34,2)),IF(BY34="","",0))</f>
        <v/>
      </c>
      <c r="CB34" s="74" t="str">
        <f ca="1">IF(OR(BY34&lt;&gt;"",BZ34&lt;&gt;""),RANK(CC34,CC$5:INDIRECT(CB$1,TRUE)),"")</f>
        <v/>
      </c>
      <c r="CC34" s="77" t="str">
        <f t="shared" ca="1" si="34"/>
        <v/>
      </c>
      <c r="CD34" s="77" t="str">
        <f t="shared" ca="1" si="12"/>
        <v/>
      </c>
      <c r="CE34" s="105" t="str">
        <f ca="1">IF(CD34&lt;&gt;"",RANK(CD34,CD$5:INDIRECT(CE$1,TRUE)),"")</f>
        <v/>
      </c>
      <c r="CF34" s="114" t="str">
        <f ca="1">IF(AND('Raw Data'!Z32&lt;&gt;"",'Raw Data'!Z32&lt;&gt;0),ROUNDDOWN('Raw Data'!Z32,Title!$M$1),"")</f>
        <v/>
      </c>
      <c r="CG34" s="110" t="str">
        <f ca="1">IF(AND('Raw Data'!AA32&lt;&gt;"",'Raw Data'!AA32&lt;&gt;0),'Raw Data'!AA32,"")</f>
        <v/>
      </c>
      <c r="CH34" s="98" t="str">
        <f ca="1">IF(AND(CF34&gt;0,CF34&lt;&gt;""),IF(Title!$K$1=0,ROUNDDOWN((1000*CF$1)/CF34,2),ROUND((1000*CF$1)/CF34,2)),IF(CF34="","",0))</f>
        <v/>
      </c>
      <c r="CI34" s="74" t="str">
        <f ca="1">IF(OR(CF34&lt;&gt;"",CG34&lt;&gt;""),RANK(CJ34,CJ$5:INDIRECT(CI$1,TRUE)),"")</f>
        <v/>
      </c>
      <c r="CJ34" s="77" t="str">
        <f t="shared" ca="1" si="35"/>
        <v/>
      </c>
      <c r="CK34" s="77" t="str">
        <f t="shared" ca="1" si="13"/>
        <v/>
      </c>
      <c r="CL34" s="105" t="str">
        <f ca="1">IF(CK34&lt;&gt;"",RANK(CK34,CK$5:INDIRECT(CL$1,TRUE)),"")</f>
        <v/>
      </c>
      <c r="CM34" s="114" t="str">
        <f ca="1">IF(AND('Raw Data'!AB32&lt;&gt;"",'Raw Data'!AB32&lt;&gt;0),ROUNDDOWN('Raw Data'!AB32,Title!$M$1),"")</f>
        <v/>
      </c>
      <c r="CN34" s="110" t="str">
        <f ca="1">IF(AND('Raw Data'!AC32&lt;&gt;"",'Raw Data'!AC32&lt;&gt;0),'Raw Data'!AC32,"")</f>
        <v/>
      </c>
      <c r="CO34" s="98" t="str">
        <f ca="1">IF(AND(CM34&gt;0,CM34&lt;&gt;""),IF(Title!$K$1=0,ROUNDDOWN((1000*CM$1)/CM34,2),ROUND((1000*CM$1)/CM34,2)),IF(CM34="","",0))</f>
        <v/>
      </c>
      <c r="CP34" s="74" t="str">
        <f ca="1">IF(OR(CM34&lt;&gt;"",CN34&lt;&gt;""),RANK(CQ34,CQ$5:INDIRECT(CP$1,TRUE)),"")</f>
        <v/>
      </c>
      <c r="CQ34" s="77" t="str">
        <f t="shared" ca="1" si="36"/>
        <v/>
      </c>
      <c r="CR34" s="77" t="str">
        <f t="shared" ca="1" si="14"/>
        <v/>
      </c>
      <c r="CS34" s="105" t="str">
        <f ca="1">IF(CR34&lt;&gt;"",RANK(CR34,CR$5:INDIRECT(CS$1,TRUE)),"")</f>
        <v/>
      </c>
      <c r="CT34" s="114" t="str">
        <f ca="1">IF(AND('Raw Data'!AD32&lt;&gt;"",'Raw Data'!AD32&lt;&gt;0),ROUNDDOWN('Raw Data'!AD32,Title!$M$1),"")</f>
        <v/>
      </c>
      <c r="CU34" s="110" t="str">
        <f ca="1">IF(AND('Raw Data'!AE32&lt;&gt;"",'Raw Data'!AE32&lt;&gt;0),'Raw Data'!AE32,"")</f>
        <v/>
      </c>
      <c r="CV34" s="98" t="str">
        <f ca="1">IF(AND(CT34&gt;0,CT34&lt;&gt;""),IF(Title!$K$1=0,ROUNDDOWN((1000*CT$1)/CT34,2),ROUND((1000*CT$1)/CT34,2)),IF(CT34="","",0))</f>
        <v/>
      </c>
      <c r="CW34" s="74" t="str">
        <f ca="1">IF(OR(CT34&lt;&gt;"",CU34&lt;&gt;""),RANK(CX34,CX$5:INDIRECT(CW$1,TRUE)),"")</f>
        <v/>
      </c>
      <c r="CX34" s="77" t="str">
        <f t="shared" ca="1" si="37"/>
        <v/>
      </c>
      <c r="CY34" s="77" t="str">
        <f t="shared" ca="1" si="15"/>
        <v/>
      </c>
      <c r="CZ34" s="105" t="str">
        <f ca="1">IF(CY34&lt;&gt;"",RANK(CY34,CY$5:INDIRECT(CZ$1,TRUE)),"")</f>
        <v/>
      </c>
      <c r="DA34" s="114" t="str">
        <f ca="1">IF(AND('Raw Data'!AF32&lt;&gt;"",'Raw Data'!AF32&lt;&gt;0),ROUNDDOWN('Raw Data'!AF32,Title!$M$1),"")</f>
        <v/>
      </c>
      <c r="DB34" s="110" t="str">
        <f ca="1">IF(AND('Raw Data'!AG32&lt;&gt;"",'Raw Data'!AG32&lt;&gt;0),'Raw Data'!AG32,"")</f>
        <v/>
      </c>
      <c r="DC34" s="98" t="str">
        <f ca="1">IF(AND(DA34&gt;0,DA34&lt;&gt;""),IF(Title!$K$1=0,ROUNDDOWN((1000*DA$1)/DA34,2),ROUND((1000*DA$1)/DA34,2)),IF(DA34="","",0))</f>
        <v/>
      </c>
      <c r="DD34" s="74" t="str">
        <f ca="1">IF(OR(DA34&lt;&gt;"",DB34&lt;&gt;""),RANK(DE34,DE$5:INDIRECT(DD$1,TRUE)),"")</f>
        <v/>
      </c>
      <c r="DE34" s="77" t="str">
        <f t="shared" ca="1" si="38"/>
        <v/>
      </c>
      <c r="DF34" s="77" t="str">
        <f t="shared" ca="1" si="16"/>
        <v/>
      </c>
      <c r="DG34" s="105" t="str">
        <f ca="1">IF(DF34&lt;&gt;"",RANK(DF34,DF$5:INDIRECT(DG$1,TRUE)),"")</f>
        <v/>
      </c>
      <c r="DH34" s="114" t="str">
        <f ca="1">IF(AND('Raw Data'!AH32&lt;&gt;"",'Raw Data'!AH32&lt;&gt;0),ROUNDDOWN('Raw Data'!AH32,Title!$M$1),"")</f>
        <v/>
      </c>
      <c r="DI34" s="110" t="str">
        <f ca="1">IF(AND('Raw Data'!AI32&lt;&gt;"",'Raw Data'!AI32&lt;&gt;0),'Raw Data'!AI32,"")</f>
        <v/>
      </c>
      <c r="DJ34" s="98" t="str">
        <f ca="1">IF(AND(DH34&gt;0,DH34&lt;&gt;""),IF(Title!$K$1=0,ROUNDDOWN((1000*DH$1)/DH34,2),ROUND((1000*DH$1)/DH34,2)),IF(DH34="","",0))</f>
        <v/>
      </c>
      <c r="DK34" s="74" t="str">
        <f ca="1">IF(OR(DH34&lt;&gt;"",DI34&lt;&gt;""),RANK(DL34,DL$5:INDIRECT(DK$1,TRUE)),"")</f>
        <v/>
      </c>
      <c r="DL34" s="77" t="str">
        <f t="shared" ca="1" si="39"/>
        <v/>
      </c>
      <c r="DM34" s="77" t="str">
        <f t="shared" ca="1" si="17"/>
        <v/>
      </c>
      <c r="DN34" s="105" t="str">
        <f ca="1">IF(DM34&lt;&gt;"",RANK(DM34,DM$5:INDIRECT(DN$1,TRUE)),"")</f>
        <v/>
      </c>
      <c r="DO34" s="114" t="str">
        <f ca="1">IF(AND('Raw Data'!AJ32&lt;&gt;"",'Raw Data'!AJ32&lt;&gt;0),ROUNDDOWN('Raw Data'!AJ32,Title!$M$1),"")</f>
        <v/>
      </c>
      <c r="DP34" s="110" t="str">
        <f ca="1">IF(AND('Raw Data'!AK32&lt;&gt;"",'Raw Data'!AK32&lt;&gt;0),'Raw Data'!AK32,"")</f>
        <v/>
      </c>
      <c r="DQ34" s="98" t="str">
        <f ca="1">IF(AND(DO34&gt;0,DO34&lt;&gt;""),IF(Title!$K$1=0,ROUNDDOWN((1000*DO$1)/DO34,2),ROUND((1000*DO$1)/DO34,2)),IF(DO34="","",0))</f>
        <v/>
      </c>
      <c r="DR34" s="74" t="str">
        <f ca="1">IF(OR(DO34&lt;&gt;"",DP34&lt;&gt;""),RANK(DS34,DS$5:INDIRECT(DR$1,TRUE)),"")</f>
        <v/>
      </c>
      <c r="DS34" s="77" t="str">
        <f t="shared" ca="1" si="40"/>
        <v/>
      </c>
      <c r="DT34" s="77" t="str">
        <f t="shared" ca="1" si="18"/>
        <v/>
      </c>
      <c r="DU34" s="105" t="str">
        <f ca="1">IF(DT34&lt;&gt;"",RANK(DT34,DT$5:INDIRECT(DU$1,TRUE)),"")</f>
        <v/>
      </c>
      <c r="DV34" s="114" t="str">
        <f ca="1">IF(AND('Raw Data'!AL32&lt;&gt;"",'Raw Data'!AL32&lt;&gt;0),ROUNDDOWN('Raw Data'!AL32,Title!$M$1),"")</f>
        <v/>
      </c>
      <c r="DW34" s="110" t="str">
        <f ca="1">IF(AND('Raw Data'!AM32&lt;&gt;"",'Raw Data'!AM32&lt;&gt;0),'Raw Data'!AM32,"")</f>
        <v/>
      </c>
      <c r="DX34" s="98" t="str">
        <f ca="1">IF(AND(DV34&gt;0,DV34&lt;&gt;""),IF(Title!$K$1=0,ROUNDDOWN((1000*DV$1)/DV34,2),ROUND((1000*DV$1)/DV34,2)),IF(DV34="","",0))</f>
        <v/>
      </c>
      <c r="DY34" s="74" t="str">
        <f ca="1">IF(OR(DV34&lt;&gt;"",DW34&lt;&gt;""),RANK(DZ34,DZ$5:INDIRECT(DY$1,TRUE)),"")</f>
        <v/>
      </c>
      <c r="DZ34" s="77" t="str">
        <f t="shared" ca="1" si="41"/>
        <v/>
      </c>
      <c r="EA34" s="77" t="str">
        <f t="shared" ca="1" si="19"/>
        <v/>
      </c>
      <c r="EB34" s="105" t="str">
        <f ca="1">IF(EA34&lt;&gt;"",RANK(EA34,EA$5:INDIRECT(EB$1,TRUE)),"")</f>
        <v/>
      </c>
      <c r="EC34" s="114" t="str">
        <f ca="1">IF(AND('Raw Data'!AN32&lt;&gt;"",'Raw Data'!AN32&lt;&gt;0),ROUNDDOWN('Raw Data'!AN32,Title!$M$1),"")</f>
        <v/>
      </c>
      <c r="ED34" s="110" t="str">
        <f ca="1">IF(AND('Raw Data'!AO32&lt;&gt;"",'Raw Data'!AO32&lt;&gt;0),'Raw Data'!AO32,"")</f>
        <v/>
      </c>
      <c r="EE34" s="98" t="str">
        <f ca="1">IF(AND(EC34&gt;0,EC34&lt;&gt;""),IF(Title!$K$1=0,ROUNDDOWN((1000*EC$1)/EC34,2),ROUND((1000*EC$1)/EC34,2)),IF(EC34="","",0))</f>
        <v/>
      </c>
      <c r="EF34" s="74" t="str">
        <f ca="1">IF(OR(EC34&lt;&gt;"",ED34&lt;&gt;""),RANK(EG34,EG$5:INDIRECT(EF$1,TRUE)),"")</f>
        <v/>
      </c>
      <c r="EG34" s="77" t="str">
        <f t="shared" ca="1" si="42"/>
        <v/>
      </c>
      <c r="EH34" s="77" t="str">
        <f t="shared" ca="1" si="20"/>
        <v/>
      </c>
      <c r="EI34" s="105" t="str">
        <f ca="1">IF(EH34&lt;&gt;"",RANK(EH34,EH$5:INDIRECT(EI$1,TRUE)),"")</f>
        <v/>
      </c>
      <c r="EJ34" s="114" t="str">
        <f ca="1">IF(AND('Raw Data'!AP32&lt;&gt;"",'Raw Data'!AP32&lt;&gt;0),ROUNDDOWN('Raw Data'!AP32,Title!$M$1),"")</f>
        <v/>
      </c>
      <c r="EK34" s="107" t="str">
        <f ca="1">IF(AND('Raw Data'!AQ32&lt;&gt;"",'Raw Data'!AQ32&lt;&gt;0),'Raw Data'!AQ32,"")</f>
        <v/>
      </c>
      <c r="EL34" s="98" t="str">
        <f ca="1">IF(AND(EJ34&gt;0,EJ34&lt;&gt;""),IF(Title!$K$1=0,ROUNDDOWN((1000*EJ$1)/EJ34,2),ROUND((1000*EJ$1)/EJ34,2)),IF(EJ34="","",0))</f>
        <v/>
      </c>
      <c r="EM34" s="74" t="str">
        <f ca="1">IF(OR(EJ34&lt;&gt;"",EK34&lt;&gt;""),RANK(EN34,EN$5:INDIRECT(EM$1,TRUE)),"")</f>
        <v/>
      </c>
      <c r="EN34" s="77" t="str">
        <f t="shared" ca="1" si="43"/>
        <v/>
      </c>
      <c r="EO34" s="77" t="str">
        <f t="shared" ca="1" si="21"/>
        <v/>
      </c>
      <c r="EP34" s="105" t="str">
        <f ca="1">IF(EO34&lt;&gt;"",RANK(EO34,EO$5:INDIRECT(EP$1,TRUE)),"")</f>
        <v/>
      </c>
      <c r="EQ34" s="74" t="str">
        <f t="shared" ca="1" si="44"/>
        <v>$ER$34:$FC$34</v>
      </c>
      <c r="ER34" s="77">
        <f t="shared" si="45"/>
        <v>0</v>
      </c>
      <c r="ES34" s="77">
        <f t="shared" ca="1" si="46"/>
        <v>0</v>
      </c>
      <c r="ET34" s="77">
        <f t="shared" ca="1" si="47"/>
        <v>0</v>
      </c>
      <c r="EU34" s="77">
        <f t="shared" ca="1" si="48"/>
        <v>0</v>
      </c>
      <c r="EV34" s="77">
        <f t="shared" ca="1" si="49"/>
        <v>0</v>
      </c>
      <c r="EW34" s="77">
        <f t="shared" ca="1" si="50"/>
        <v>0</v>
      </c>
      <c r="EX34" s="77">
        <f t="shared" ca="1" si="51"/>
        <v>0</v>
      </c>
      <c r="EY34" s="77">
        <f t="shared" ca="1" si="52"/>
        <v>0</v>
      </c>
      <c r="EZ34" s="77">
        <f t="shared" ca="1" si="53"/>
        <v>0</v>
      </c>
      <c r="FA34" s="77">
        <f t="shared" ca="1" si="54"/>
        <v>0</v>
      </c>
      <c r="FB34" s="77">
        <f t="shared" ca="1" si="55"/>
        <v>0</v>
      </c>
      <c r="FC34" s="77">
        <f t="shared" ca="1" si="56"/>
        <v>0</v>
      </c>
      <c r="FD34" s="77">
        <f t="shared" ca="1" si="57"/>
        <v>0</v>
      </c>
      <c r="FE34" s="77">
        <f t="shared" ca="1" si="58"/>
        <v>0</v>
      </c>
      <c r="FF34" s="77">
        <f t="shared" ca="1" si="59"/>
        <v>0</v>
      </c>
      <c r="FG34" s="77">
        <f t="shared" ca="1" si="60"/>
        <v>0</v>
      </c>
      <c r="FH34" s="77">
        <f t="shared" ca="1" si="61"/>
        <v>0</v>
      </c>
      <c r="FI34" s="77">
        <f t="shared" ca="1" si="62"/>
        <v>0</v>
      </c>
      <c r="FJ34" s="77">
        <f t="shared" ca="1" si="63"/>
        <v>0</v>
      </c>
      <c r="FK34" s="77">
        <f t="shared" ca="1" si="64"/>
        <v>0</v>
      </c>
      <c r="FL34" s="74" t="str">
        <f t="shared" si="65"/>
        <v>$FM$34:$FX$34</v>
      </c>
      <c r="FM34" s="78">
        <f t="shared" si="66"/>
        <v>0</v>
      </c>
      <c r="FN34" s="74">
        <f t="shared" si="67"/>
        <v>0</v>
      </c>
      <c r="FO34" s="74">
        <f t="shared" si="68"/>
        <v>0</v>
      </c>
      <c r="FP34" s="74">
        <f t="shared" si="69"/>
        <v>0</v>
      </c>
      <c r="FQ34" s="74">
        <f t="shared" si="70"/>
        <v>0</v>
      </c>
      <c r="FR34" s="74">
        <f t="shared" si="71"/>
        <v>0</v>
      </c>
      <c r="FS34" s="74">
        <f t="shared" si="72"/>
        <v>0</v>
      </c>
      <c r="FT34" s="74">
        <f t="shared" si="73"/>
        <v>0</v>
      </c>
      <c r="FU34" s="74">
        <f t="shared" si="74"/>
        <v>0</v>
      </c>
      <c r="FV34" s="74">
        <f t="shared" si="75"/>
        <v>0</v>
      </c>
      <c r="FW34" s="74">
        <f t="shared" si="76"/>
        <v>0</v>
      </c>
      <c r="FX34" s="74">
        <f t="shared" si="77"/>
        <v>0</v>
      </c>
      <c r="FY34" s="74">
        <f t="shared" si="78"/>
        <v>0</v>
      </c>
      <c r="FZ34" s="74">
        <f t="shared" si="79"/>
        <v>0</v>
      </c>
      <c r="GA34" s="74">
        <f t="shared" si="80"/>
        <v>0</v>
      </c>
      <c r="GB34" s="74">
        <f t="shared" si="81"/>
        <v>0</v>
      </c>
      <c r="GC34" s="74">
        <f t="shared" si="82"/>
        <v>0</v>
      </c>
      <c r="GD34" s="74">
        <f t="shared" si="83"/>
        <v>0</v>
      </c>
      <c r="GE34" s="74">
        <f t="shared" si="84"/>
        <v>0</v>
      </c>
      <c r="GF34" s="74">
        <f t="shared" si="85"/>
        <v>0</v>
      </c>
      <c r="GG34" s="74" t="str">
        <f t="shared" si="86"/>
        <v>GS34</v>
      </c>
      <c r="GH34" s="77">
        <f ca="1">GetDiscardScore($ER34:ER34,GH$1)</f>
        <v>0</v>
      </c>
      <c r="GI34" s="77">
        <f ca="1">GetDiscardScore($ER34:ES34,GI$1)</f>
        <v>0</v>
      </c>
      <c r="GJ34" s="77">
        <f ca="1">GetDiscardScore($ER34:ET34,GJ$1)</f>
        <v>0</v>
      </c>
      <c r="GK34" s="77">
        <f ca="1">GetDiscardScore($ER34:EU34,GK$1)</f>
        <v>0</v>
      </c>
      <c r="GL34" s="77">
        <f ca="1">GetDiscardScore($ER34:EV34,GL$1)</f>
        <v>0</v>
      </c>
      <c r="GM34" s="77">
        <f ca="1">GetDiscardScore($ER34:EW34,GM$1)</f>
        <v>0</v>
      </c>
      <c r="GN34" s="77">
        <f ca="1">GetDiscardScore($ER34:EX34,GN$1)</f>
        <v>0</v>
      </c>
      <c r="GO34" s="77">
        <f ca="1">GetDiscardScore($ER34:EY34,GO$1)</f>
        <v>0</v>
      </c>
      <c r="GP34" s="77">
        <f ca="1">GetDiscardScore($ER34:EZ34,GP$1)</f>
        <v>0</v>
      </c>
      <c r="GQ34" s="77">
        <f ca="1">GetDiscardScore($ER34:FA34,GQ$1)</f>
        <v>0</v>
      </c>
      <c r="GR34" s="77">
        <f ca="1">GetDiscardScore($ER34:FB34,GR$1)</f>
        <v>0</v>
      </c>
      <c r="GS34" s="77">
        <f ca="1">GetDiscardScore($ER34:FC34,GS$1)</f>
        <v>0</v>
      </c>
      <c r="GT34" s="77">
        <f ca="1">GetDiscardScore($ER34:FD34,GT$1)</f>
        <v>0</v>
      </c>
      <c r="GU34" s="77">
        <f ca="1">GetDiscardScore($ER34:FE34,GU$1)</f>
        <v>0</v>
      </c>
      <c r="GV34" s="77">
        <f ca="1">GetDiscardScore($ER34:FF34,GV$1)</f>
        <v>0</v>
      </c>
      <c r="GW34" s="77">
        <f ca="1">GetDiscardScore($ER34:FG34,GW$1)</f>
        <v>0</v>
      </c>
      <c r="GX34" s="77">
        <f ca="1">GetDiscardScore($ER34:FH34,GX$1)</f>
        <v>0</v>
      </c>
      <c r="GY34" s="77">
        <f ca="1">GetDiscardScore($ER34:FI34,GY$1)</f>
        <v>0</v>
      </c>
      <c r="GZ34" s="77">
        <f ca="1">GetDiscardScore($ER34:FJ34,GZ$1)</f>
        <v>0</v>
      </c>
      <c r="HA34" s="77">
        <f ca="1">GetDiscardScore($ER34:FK34,HA$1)</f>
        <v>0</v>
      </c>
      <c r="HB34" s="79" t="str">
        <f t="shared" ca="1" si="87"/>
        <v/>
      </c>
      <c r="HC34" s="78" t="str">
        <f ca="1">IF(HB34&lt;&gt;"",RANK(HB34,HB$5:INDIRECT(HC$1,TRUE),0),"")</f>
        <v/>
      </c>
      <c r="HD34" s="76" t="str">
        <f t="shared" ca="1" si="88"/>
        <v/>
      </c>
    </row>
    <row r="35" spans="1:212" s="51" customFormat="1" ht="11.25">
      <c r="A35" s="41">
        <v>31</v>
      </c>
      <c r="B35" s="41" t="str">
        <f ca="1">IF('Raw Data'!B33&lt;&gt;"",'Raw Data'!B33,"")</f>
        <v/>
      </c>
      <c r="C35" s="51" t="str">
        <f ca="1">IF('Raw Data'!C33&lt;&gt;"",'Raw Data'!C33,"")</f>
        <v/>
      </c>
      <c r="D35" s="42" t="str">
        <f t="shared" ca="1" si="22"/>
        <v/>
      </c>
      <c r="E35" s="69" t="str">
        <f t="shared" ca="1" si="23"/>
        <v/>
      </c>
      <c r="F35" s="99" t="str">
        <f t="shared" ca="1" si="0"/>
        <v/>
      </c>
      <c r="G35" s="111" t="str">
        <f ca="1">IF(AND('Raw Data'!D33&lt;&gt;"",'Raw Data'!D33&lt;&gt;0),ROUNDDOWN('Raw Data'!D33,Title!$M$1),"")</f>
        <v/>
      </c>
      <c r="H35" s="109" t="str">
        <f ca="1">IF(AND('Raw Data'!E33&lt;&gt;"",'Raw Data'!E33&lt;&gt;0),'Raw Data'!E33,"")</f>
        <v/>
      </c>
      <c r="I35" s="97" t="str">
        <f ca="1">IF(AND(G35&lt;&gt;"",G35&gt;0),IF(Title!$K$1=0,ROUNDDOWN((1000*G$1)/G35,2),ROUND((1000*G$1)/G35,2)),IF(G35="","",0))</f>
        <v/>
      </c>
      <c r="J35" s="51" t="str">
        <f ca="1">IF(K35&lt;&gt;0,RANK(K35,K$5:INDIRECT(J$1,TRUE)),"")</f>
        <v/>
      </c>
      <c r="K35" s="71">
        <f t="shared" ca="1" si="89"/>
        <v>0</v>
      </c>
      <c r="L35" s="71" t="str">
        <f t="shared" ca="1" si="2"/>
        <v/>
      </c>
      <c r="M35" s="104" t="str">
        <f ca="1">IF(L35&lt;&gt;"",RANK(L35,L$5:INDIRECT(M$1,TRUE)),"")</f>
        <v/>
      </c>
      <c r="N35" s="111" t="str">
        <f ca="1">IF(AND('Raw Data'!F33&lt;&gt;"",'Raw Data'!F33&lt;&gt;0),ROUNDDOWN('Raw Data'!F33,Title!$M$1),"")</f>
        <v/>
      </c>
      <c r="O35" s="109" t="str">
        <f ca="1">IF(AND('Raw Data'!G33&lt;&gt;"",'Raw Data'!G33&lt;&gt;0),'Raw Data'!G33,"")</f>
        <v/>
      </c>
      <c r="P35" s="97" t="str">
        <f ca="1">IF(AND(N35&gt;0,N35&lt;&gt;""),IF(Title!$K$1=0,ROUNDDOWN((1000*N$1)/N35,2),ROUND((1000*N$1)/N35,2)),IF(N35="","",0))</f>
        <v/>
      </c>
      <c r="Q35" s="51" t="str">
        <f ca="1">IF(OR(N35&lt;&gt;"",O35&lt;&gt;""),RANK(R35,R$5:INDIRECT(Q$1,TRUE)),"")</f>
        <v/>
      </c>
      <c r="R35" s="71" t="str">
        <f t="shared" ca="1" si="24"/>
        <v/>
      </c>
      <c r="S35" s="71" t="str">
        <f t="shared" ca="1" si="3"/>
        <v/>
      </c>
      <c r="T35" s="104" t="str">
        <f ca="1">IF(S35&lt;&gt;"",RANK(S35,S$5:INDIRECT(T$1,TRUE)),"")</f>
        <v/>
      </c>
      <c r="U35" s="111" t="str">
        <f ca="1">IF(AND('Raw Data'!H33&lt;&gt;"",'Raw Data'!H33&lt;&gt;0),ROUNDDOWN('Raw Data'!H33,Title!$M$1),"")</f>
        <v/>
      </c>
      <c r="V35" s="109" t="str">
        <f ca="1">IF(AND('Raw Data'!I33&lt;&gt;"",'Raw Data'!I33&lt;&gt;0),'Raw Data'!I33,"")</f>
        <v/>
      </c>
      <c r="W35" s="97" t="str">
        <f ca="1">IF(AND(U35&gt;0,U35&lt;&gt;""),IF(Title!$K$1=0,ROUNDDOWN((1000*U$1)/U35,2),ROUND((1000*U$1)/U35,2)),IF(U35="","",0))</f>
        <v/>
      </c>
      <c r="X35" s="51" t="str">
        <f ca="1">IF(OR(U35&lt;&gt;"",V35&lt;&gt;""),RANK(Y35,Y$5:INDIRECT(X$1,TRUE)),"")</f>
        <v/>
      </c>
      <c r="Y35" s="71" t="str">
        <f t="shared" ca="1" si="25"/>
        <v/>
      </c>
      <c r="Z35" s="71" t="str">
        <f t="shared" ca="1" si="4"/>
        <v/>
      </c>
      <c r="AA35" s="104" t="str">
        <f ca="1">IF(Z35&lt;&gt;"",RANK(Z35,Z$5:INDIRECT(AA$1,TRUE)),"")</f>
        <v/>
      </c>
      <c r="AB35" s="111" t="str">
        <f ca="1">IF(AND('Raw Data'!J33&lt;&gt;"",'Raw Data'!J33&lt;&gt;0),ROUNDDOWN('Raw Data'!J33,Title!$M$1),"")</f>
        <v/>
      </c>
      <c r="AC35" s="109" t="str">
        <f ca="1">IF(AND('Raw Data'!K33&lt;&gt;"",'Raw Data'!K33&lt;&gt;0),'Raw Data'!K33,"")</f>
        <v/>
      </c>
      <c r="AD35" s="97" t="str">
        <f ca="1">IF(AND(AB35&gt;0,AB35&lt;&gt;""),IF(Title!$K$1=0,ROUNDDOWN((1000*AB$1)/AB35,2),ROUND((1000*AB$1)/AB35,2)),IF(AB35="","",0))</f>
        <v/>
      </c>
      <c r="AE35" s="51" t="str">
        <f ca="1">IF(OR(AB35&lt;&gt;"",AC35&lt;&gt;""),RANK(AF35,AF$5:INDIRECT(AE$1,TRUE)),"")</f>
        <v/>
      </c>
      <c r="AF35" s="71" t="str">
        <f t="shared" ca="1" si="26"/>
        <v/>
      </c>
      <c r="AG35" s="71" t="str">
        <f t="shared" ca="1" si="5"/>
        <v/>
      </c>
      <c r="AH35" s="104" t="str">
        <f ca="1">IF(AG35&lt;&gt;"",RANK(AG35,AG$5:INDIRECT(AH$1,TRUE)),"")</f>
        <v/>
      </c>
      <c r="AI35" s="111" t="str">
        <f ca="1">IF(AND('Raw Data'!L33&lt;&gt;"",'Raw Data'!L33&lt;&gt;0),ROUNDDOWN('Raw Data'!L33,Title!$M$1),"")</f>
        <v/>
      </c>
      <c r="AJ35" s="109" t="str">
        <f ca="1">IF(AND('Raw Data'!M33&lt;&gt;"",'Raw Data'!M33&lt;&gt;0),'Raw Data'!M33,"")</f>
        <v/>
      </c>
      <c r="AK35" s="97" t="str">
        <f ca="1">IF(AND(AI35&gt;0,AI35&lt;&gt;""),IF(Title!$K$1=0,ROUNDDOWN((1000*AI$1)/AI35,2),ROUND((1000*AI$1)/AI35,2)),IF(AI35="","",0))</f>
        <v/>
      </c>
      <c r="AL35" s="51" t="str">
        <f ca="1">IF(OR(AI35&lt;&gt;"",AJ35&lt;&gt;""),RANK(AM35,AM$5:INDIRECT(AL$1,TRUE)),"")</f>
        <v/>
      </c>
      <c r="AM35" s="71" t="str">
        <f t="shared" ca="1" si="27"/>
        <v/>
      </c>
      <c r="AN35" s="71" t="str">
        <f t="shared" ca="1" si="6"/>
        <v/>
      </c>
      <c r="AO35" s="104" t="str">
        <f ca="1">IF(AN35&lt;&gt;"",RANK(AN35,AN$5:INDIRECT(AO$1,TRUE)),"")</f>
        <v/>
      </c>
      <c r="AP35" s="111" t="str">
        <f ca="1">IF(AND('Raw Data'!N33&lt;&gt;"",'Raw Data'!N33&lt;&gt;0),ROUNDDOWN('Raw Data'!N33,Title!$M$1),"")</f>
        <v/>
      </c>
      <c r="AQ35" s="109" t="str">
        <f ca="1">IF(AND('Raw Data'!O33&lt;&gt;"",'Raw Data'!O33&lt;&gt;0),'Raw Data'!O33,"")</f>
        <v/>
      </c>
      <c r="AR35" s="97" t="str">
        <f ca="1">IF(AND(AP35&gt;0,AP35&lt;&gt;""),IF(Title!$K$1=0,ROUNDDOWN((1000*AP$1)/AP35,2),ROUND((1000*AP$1)/AP35,2)),IF(AP35="","",0))</f>
        <v/>
      </c>
      <c r="AS35" s="51" t="str">
        <f ca="1">IF(OR(AP35&lt;&gt;"",AQ35&lt;&gt;""),RANK(AT35,AT$5:INDIRECT(AS$1,TRUE)),"")</f>
        <v/>
      </c>
      <c r="AT35" s="71" t="str">
        <f t="shared" ca="1" si="28"/>
        <v/>
      </c>
      <c r="AU35" s="71" t="str">
        <f t="shared" ca="1" si="7"/>
        <v/>
      </c>
      <c r="AV35" s="104" t="str">
        <f ca="1">IF(AU35&lt;&gt;"",RANK(AU35,AU$5:INDIRECT(AV$1,TRUE)),"")</f>
        <v/>
      </c>
      <c r="AW35" s="111" t="str">
        <f ca="1">IF(AND('Raw Data'!P33&lt;&gt;"",'Raw Data'!P33&lt;&gt;0),ROUNDDOWN('Raw Data'!P33,Title!$M$1),"")</f>
        <v/>
      </c>
      <c r="AX35" s="109" t="str">
        <f ca="1">IF(AND('Raw Data'!Q33&lt;&gt;"",'Raw Data'!Q33&lt;&gt;0),'Raw Data'!Q33,"")</f>
        <v/>
      </c>
      <c r="AY35" s="97" t="str">
        <f ca="1">IF(AND(AW35&gt;0,AW35&lt;&gt;""),IF(Title!$K$1=0,ROUNDDOWN((1000*AW$1)/AW35,2),ROUND((1000*AW$1)/AW35,2)),IF(AW35="","",0))</f>
        <v/>
      </c>
      <c r="AZ35" s="51" t="str">
        <f ca="1">IF(OR(AW35&lt;&gt;"",AX35&lt;&gt;""),RANK(BA35,BA$5:INDIRECT(AZ$1,TRUE)),"")</f>
        <v/>
      </c>
      <c r="BA35" s="71" t="str">
        <f t="shared" ca="1" si="29"/>
        <v/>
      </c>
      <c r="BB35" s="71" t="str">
        <f t="shared" ca="1" si="8"/>
        <v/>
      </c>
      <c r="BC35" s="104" t="str">
        <f ca="1">IF(BB35&lt;&gt;"",RANK(BB35,BB$5:INDIRECT(BC$1,TRUE)),"")</f>
        <v/>
      </c>
      <c r="BD35" s="111" t="str">
        <f ca="1">IF(AND('Raw Data'!R33&lt;&gt;"",'Raw Data'!R33&lt;&gt;0),ROUNDDOWN('Raw Data'!R33,Title!$M$1),"")</f>
        <v/>
      </c>
      <c r="BE35" s="109" t="str">
        <f ca="1">IF(AND('Raw Data'!S33&lt;&gt;"",'Raw Data'!S33&lt;&gt;0),'Raw Data'!S33,"")</f>
        <v/>
      </c>
      <c r="BF35" s="97" t="str">
        <f ca="1">IF(AND(BD35&gt;0,BD35&lt;&gt;""),IF(Title!$K$1=0,ROUNDDOWN((1000*BD$1)/BD35,2),ROUND((1000*BD$1)/BD35,2)),IF(BD35="","",0))</f>
        <v/>
      </c>
      <c r="BG35" s="51" t="str">
        <f ca="1">IF(OR(BD35&lt;&gt;"",BE35&lt;&gt;""),RANK(BH35,BH$5:INDIRECT(BG$1,TRUE)),"")</f>
        <v/>
      </c>
      <c r="BH35" s="71" t="str">
        <f t="shared" ca="1" si="30"/>
        <v/>
      </c>
      <c r="BI35" s="71" t="str">
        <f t="shared" ca="1" si="9"/>
        <v/>
      </c>
      <c r="BJ35" s="104" t="str">
        <f ca="1">IF(BI35&lt;&gt;"",RANK(BI35,BI$5:INDIRECT(BJ$1,TRUE)),"")</f>
        <v/>
      </c>
      <c r="BK35" s="111" t="str">
        <f ca="1">IF(AND('Raw Data'!T33&lt;&gt;"",'Raw Data'!T33&lt;&gt;0),ROUNDDOWN('Raw Data'!T33,Title!$M$1),"")</f>
        <v/>
      </c>
      <c r="BL35" s="109" t="str">
        <f ca="1">IF(AND('Raw Data'!U33&lt;&gt;"",'Raw Data'!U33&lt;&gt;0),'Raw Data'!U33,"")</f>
        <v/>
      </c>
      <c r="BM35" s="97" t="str">
        <f t="shared" ca="1" si="31"/>
        <v/>
      </c>
      <c r="BN35" s="51" t="str">
        <f ca="1">IF(OR(BK35&lt;&gt;"",BL35&lt;&gt;""),RANK(BO35,BO$5:INDIRECT(BN$1,TRUE)),"")</f>
        <v/>
      </c>
      <c r="BO35" s="71" t="str">
        <f t="shared" ca="1" si="32"/>
        <v/>
      </c>
      <c r="BP35" s="71" t="str">
        <f t="shared" ca="1" si="10"/>
        <v/>
      </c>
      <c r="BQ35" s="104" t="str">
        <f ca="1">IF(BP35&lt;&gt;"",RANK(BP35,BP$5:INDIRECT(BQ$1,TRUE)),"")</f>
        <v/>
      </c>
      <c r="BR35" s="111" t="str">
        <f ca="1">IF(AND('Raw Data'!V33&lt;&gt;"",'Raw Data'!V33&lt;&gt;0),ROUNDDOWN('Raw Data'!V33,Title!$M$1),"")</f>
        <v/>
      </c>
      <c r="BS35" s="109" t="str">
        <f ca="1">IF(AND('Raw Data'!W33&lt;&gt;"",'Raw Data'!W33&lt;&gt;0),'Raw Data'!W33,"")</f>
        <v/>
      </c>
      <c r="BT35" s="97" t="str">
        <f ca="1">IF(AND(BR35&gt;0,BR35&lt;&gt;""),IF(Title!$K$1=0,ROUNDDOWN((1000*BR$1)/BR35,2),ROUND((1000*BR$1)/BR35,2)),IF(BR35="","",0))</f>
        <v/>
      </c>
      <c r="BU35" s="51" t="str">
        <f ca="1">IF(OR(BR35&lt;&gt;"",BS35&lt;&gt;""),RANK(BV35,BV$5:INDIRECT(BU$1,TRUE)),"")</f>
        <v/>
      </c>
      <c r="BV35" s="71" t="str">
        <f t="shared" ca="1" si="33"/>
        <v/>
      </c>
      <c r="BW35" s="71" t="str">
        <f t="shared" ca="1" si="11"/>
        <v/>
      </c>
      <c r="BX35" s="104" t="str">
        <f ca="1">IF(BW35&lt;&gt;"",RANK(BW35,BW$5:INDIRECT(BX$1,TRUE)),"")</f>
        <v/>
      </c>
      <c r="BY35" s="111" t="str">
        <f ca="1">IF(AND('Raw Data'!X33&lt;&gt;"",'Raw Data'!X33&lt;&gt;0),ROUNDDOWN('Raw Data'!X33,Title!$M$1),"")</f>
        <v/>
      </c>
      <c r="BZ35" s="109" t="str">
        <f ca="1">IF(AND('Raw Data'!Y33&lt;&gt;"",'Raw Data'!Y33&lt;&gt;0),'Raw Data'!Y33,"")</f>
        <v/>
      </c>
      <c r="CA35" s="97" t="str">
        <f ca="1">IF(AND(BY35&gt;0,BY35&lt;&gt;""),IF(Title!$K$1=0,ROUNDDOWN((1000*BY$1)/BY35,2),ROUND((1000*BY$1)/BY35,2)),IF(BY35="","",0))</f>
        <v/>
      </c>
      <c r="CB35" s="51" t="str">
        <f ca="1">IF(OR(BY35&lt;&gt;"",BZ35&lt;&gt;""),RANK(CC35,CC$5:INDIRECT(CB$1,TRUE)),"")</f>
        <v/>
      </c>
      <c r="CC35" s="71" t="str">
        <f t="shared" ca="1" si="34"/>
        <v/>
      </c>
      <c r="CD35" s="71" t="str">
        <f t="shared" ca="1" si="12"/>
        <v/>
      </c>
      <c r="CE35" s="104" t="str">
        <f ca="1">IF(CD35&lt;&gt;"",RANK(CD35,CD$5:INDIRECT(CE$1,TRUE)),"")</f>
        <v/>
      </c>
      <c r="CF35" s="111" t="str">
        <f ca="1">IF(AND('Raw Data'!Z33&lt;&gt;"",'Raw Data'!Z33&lt;&gt;0),ROUNDDOWN('Raw Data'!Z33,Title!$M$1),"")</f>
        <v/>
      </c>
      <c r="CG35" s="109" t="str">
        <f ca="1">IF(AND('Raw Data'!AA33&lt;&gt;"",'Raw Data'!AA33&lt;&gt;0),'Raw Data'!AA33,"")</f>
        <v/>
      </c>
      <c r="CH35" s="97" t="str">
        <f ca="1">IF(AND(CF35&gt;0,CF35&lt;&gt;""),IF(Title!$K$1=0,ROUNDDOWN((1000*CF$1)/CF35,2),ROUND((1000*CF$1)/CF35,2)),IF(CF35="","",0))</f>
        <v/>
      </c>
      <c r="CI35" s="51" t="str">
        <f ca="1">IF(OR(CF35&lt;&gt;"",CG35&lt;&gt;""),RANK(CJ35,CJ$5:INDIRECT(CI$1,TRUE)),"")</f>
        <v/>
      </c>
      <c r="CJ35" s="71" t="str">
        <f t="shared" ca="1" si="35"/>
        <v/>
      </c>
      <c r="CK35" s="71" t="str">
        <f t="shared" ca="1" si="13"/>
        <v/>
      </c>
      <c r="CL35" s="104" t="str">
        <f ca="1">IF(CK35&lt;&gt;"",RANK(CK35,CK$5:INDIRECT(CL$1,TRUE)),"")</f>
        <v/>
      </c>
      <c r="CM35" s="111" t="str">
        <f ca="1">IF(AND('Raw Data'!AB33&lt;&gt;"",'Raw Data'!AB33&lt;&gt;0),ROUNDDOWN('Raw Data'!AB33,Title!$M$1),"")</f>
        <v/>
      </c>
      <c r="CN35" s="109" t="str">
        <f ca="1">IF(AND('Raw Data'!AC33&lt;&gt;"",'Raw Data'!AC33&lt;&gt;0),'Raw Data'!AC33,"")</f>
        <v/>
      </c>
      <c r="CO35" s="97" t="str">
        <f ca="1">IF(AND(CM35&gt;0,CM35&lt;&gt;""),IF(Title!$K$1=0,ROUNDDOWN((1000*CM$1)/CM35,2),ROUND((1000*CM$1)/CM35,2)),IF(CM35="","",0))</f>
        <v/>
      </c>
      <c r="CP35" s="51" t="str">
        <f ca="1">IF(OR(CM35&lt;&gt;"",CN35&lt;&gt;""),RANK(CQ35,CQ$5:INDIRECT(CP$1,TRUE)),"")</f>
        <v/>
      </c>
      <c r="CQ35" s="71" t="str">
        <f t="shared" ca="1" si="36"/>
        <v/>
      </c>
      <c r="CR35" s="71" t="str">
        <f t="shared" ca="1" si="14"/>
        <v/>
      </c>
      <c r="CS35" s="104" t="str">
        <f ca="1">IF(CR35&lt;&gt;"",RANK(CR35,CR$5:INDIRECT(CS$1,TRUE)),"")</f>
        <v/>
      </c>
      <c r="CT35" s="111" t="str">
        <f ca="1">IF(AND('Raw Data'!AD33&lt;&gt;"",'Raw Data'!AD33&lt;&gt;0),ROUNDDOWN('Raw Data'!AD33,Title!$M$1),"")</f>
        <v/>
      </c>
      <c r="CU35" s="109" t="str">
        <f ca="1">IF(AND('Raw Data'!AE33&lt;&gt;"",'Raw Data'!AE33&lt;&gt;0),'Raw Data'!AE33,"")</f>
        <v/>
      </c>
      <c r="CV35" s="97" t="str">
        <f ca="1">IF(AND(CT35&gt;0,CT35&lt;&gt;""),IF(Title!$K$1=0,ROUNDDOWN((1000*CT$1)/CT35,2),ROUND((1000*CT$1)/CT35,2)),IF(CT35="","",0))</f>
        <v/>
      </c>
      <c r="CW35" s="51" t="str">
        <f ca="1">IF(OR(CT35&lt;&gt;"",CU35&lt;&gt;""),RANK(CX35,CX$5:INDIRECT(CW$1,TRUE)),"")</f>
        <v/>
      </c>
      <c r="CX35" s="71" t="str">
        <f t="shared" ca="1" si="37"/>
        <v/>
      </c>
      <c r="CY35" s="71" t="str">
        <f t="shared" ca="1" si="15"/>
        <v/>
      </c>
      <c r="CZ35" s="104" t="str">
        <f ca="1">IF(CY35&lt;&gt;"",RANK(CY35,CY$5:INDIRECT(CZ$1,TRUE)),"")</f>
        <v/>
      </c>
      <c r="DA35" s="111" t="str">
        <f ca="1">IF(AND('Raw Data'!AF33&lt;&gt;"",'Raw Data'!AF33&lt;&gt;0),ROUNDDOWN('Raw Data'!AF33,Title!$M$1),"")</f>
        <v/>
      </c>
      <c r="DB35" s="109" t="str">
        <f ca="1">IF(AND('Raw Data'!AG33&lt;&gt;"",'Raw Data'!AG33&lt;&gt;0),'Raw Data'!AG33,"")</f>
        <v/>
      </c>
      <c r="DC35" s="97" t="str">
        <f ca="1">IF(AND(DA35&gt;0,DA35&lt;&gt;""),IF(Title!$K$1=0,ROUNDDOWN((1000*DA$1)/DA35,2),ROUND((1000*DA$1)/DA35,2)),IF(DA35="","",0))</f>
        <v/>
      </c>
      <c r="DD35" s="51" t="str">
        <f ca="1">IF(OR(DA35&lt;&gt;"",DB35&lt;&gt;""),RANK(DE35,DE$5:INDIRECT(DD$1,TRUE)),"")</f>
        <v/>
      </c>
      <c r="DE35" s="71" t="str">
        <f t="shared" ca="1" si="38"/>
        <v/>
      </c>
      <c r="DF35" s="71" t="str">
        <f t="shared" ca="1" si="16"/>
        <v/>
      </c>
      <c r="DG35" s="104" t="str">
        <f ca="1">IF(DF35&lt;&gt;"",RANK(DF35,DF$5:INDIRECT(DG$1,TRUE)),"")</f>
        <v/>
      </c>
      <c r="DH35" s="111" t="str">
        <f ca="1">IF(AND('Raw Data'!AH33&lt;&gt;"",'Raw Data'!AH33&lt;&gt;0),ROUNDDOWN('Raw Data'!AH33,Title!$M$1),"")</f>
        <v/>
      </c>
      <c r="DI35" s="109" t="str">
        <f ca="1">IF(AND('Raw Data'!AI33&lt;&gt;"",'Raw Data'!AI33&lt;&gt;0),'Raw Data'!AI33,"")</f>
        <v/>
      </c>
      <c r="DJ35" s="97" t="str">
        <f ca="1">IF(AND(DH35&gt;0,DH35&lt;&gt;""),IF(Title!$K$1=0,ROUNDDOWN((1000*DH$1)/DH35,2),ROUND((1000*DH$1)/DH35,2)),IF(DH35="","",0))</f>
        <v/>
      </c>
      <c r="DK35" s="51" t="str">
        <f ca="1">IF(OR(DH35&lt;&gt;"",DI35&lt;&gt;""),RANK(DL35,DL$5:INDIRECT(DK$1,TRUE)),"")</f>
        <v/>
      </c>
      <c r="DL35" s="71" t="str">
        <f t="shared" ca="1" si="39"/>
        <v/>
      </c>
      <c r="DM35" s="71" t="str">
        <f t="shared" ca="1" si="17"/>
        <v/>
      </c>
      <c r="DN35" s="104" t="str">
        <f ca="1">IF(DM35&lt;&gt;"",RANK(DM35,DM$5:INDIRECT(DN$1,TRUE)),"")</f>
        <v/>
      </c>
      <c r="DO35" s="111" t="str">
        <f ca="1">IF(AND('Raw Data'!AJ33&lt;&gt;"",'Raw Data'!AJ33&lt;&gt;0),ROUNDDOWN('Raw Data'!AJ33,Title!$M$1),"")</f>
        <v/>
      </c>
      <c r="DP35" s="109" t="str">
        <f ca="1">IF(AND('Raw Data'!AK33&lt;&gt;"",'Raw Data'!AK33&lt;&gt;0),'Raw Data'!AK33,"")</f>
        <v/>
      </c>
      <c r="DQ35" s="97" t="str">
        <f ca="1">IF(AND(DO35&gt;0,DO35&lt;&gt;""),IF(Title!$K$1=0,ROUNDDOWN((1000*DO$1)/DO35,2),ROUND((1000*DO$1)/DO35,2)),IF(DO35="","",0))</f>
        <v/>
      </c>
      <c r="DR35" s="51" t="str">
        <f ca="1">IF(OR(DO35&lt;&gt;"",DP35&lt;&gt;""),RANK(DS35,DS$5:INDIRECT(DR$1,TRUE)),"")</f>
        <v/>
      </c>
      <c r="DS35" s="71" t="str">
        <f t="shared" ca="1" si="40"/>
        <v/>
      </c>
      <c r="DT35" s="71" t="str">
        <f t="shared" ca="1" si="18"/>
        <v/>
      </c>
      <c r="DU35" s="104" t="str">
        <f ca="1">IF(DT35&lt;&gt;"",RANK(DT35,DT$5:INDIRECT(DU$1,TRUE)),"")</f>
        <v/>
      </c>
      <c r="DV35" s="111" t="str">
        <f ca="1">IF(AND('Raw Data'!AL33&lt;&gt;"",'Raw Data'!AL33&lt;&gt;0),ROUNDDOWN('Raw Data'!AL33,Title!$M$1),"")</f>
        <v/>
      </c>
      <c r="DW35" s="109" t="str">
        <f ca="1">IF(AND('Raw Data'!AM33&lt;&gt;"",'Raw Data'!AM33&lt;&gt;0),'Raw Data'!AM33,"")</f>
        <v/>
      </c>
      <c r="DX35" s="97" t="str">
        <f ca="1">IF(AND(DV35&gt;0,DV35&lt;&gt;""),IF(Title!$K$1=0,ROUNDDOWN((1000*DV$1)/DV35,2),ROUND((1000*DV$1)/DV35,2)),IF(DV35="","",0))</f>
        <v/>
      </c>
      <c r="DY35" s="51" t="str">
        <f ca="1">IF(OR(DV35&lt;&gt;"",DW35&lt;&gt;""),RANK(DZ35,DZ$5:INDIRECT(DY$1,TRUE)),"")</f>
        <v/>
      </c>
      <c r="DZ35" s="71" t="str">
        <f t="shared" ca="1" si="41"/>
        <v/>
      </c>
      <c r="EA35" s="71" t="str">
        <f t="shared" ca="1" si="19"/>
        <v/>
      </c>
      <c r="EB35" s="104" t="str">
        <f ca="1">IF(EA35&lt;&gt;"",RANK(EA35,EA$5:INDIRECT(EB$1,TRUE)),"")</f>
        <v/>
      </c>
      <c r="EC35" s="111" t="str">
        <f ca="1">IF(AND('Raw Data'!AN33&lt;&gt;"",'Raw Data'!AN33&lt;&gt;0),ROUNDDOWN('Raw Data'!AN33,Title!$M$1),"")</f>
        <v/>
      </c>
      <c r="ED35" s="109" t="str">
        <f ca="1">IF(AND('Raw Data'!AO33&lt;&gt;"",'Raw Data'!AO33&lt;&gt;0),'Raw Data'!AO33,"")</f>
        <v/>
      </c>
      <c r="EE35" s="97" t="str">
        <f ca="1">IF(AND(EC35&gt;0,EC35&lt;&gt;""),IF(Title!$K$1=0,ROUNDDOWN((1000*EC$1)/EC35,2),ROUND((1000*EC$1)/EC35,2)),IF(EC35="","",0))</f>
        <v/>
      </c>
      <c r="EF35" s="51" t="str">
        <f ca="1">IF(OR(EC35&lt;&gt;"",ED35&lt;&gt;""),RANK(EG35,EG$5:INDIRECT(EF$1,TRUE)),"")</f>
        <v/>
      </c>
      <c r="EG35" s="71" t="str">
        <f t="shared" ca="1" si="42"/>
        <v/>
      </c>
      <c r="EH35" s="71" t="str">
        <f t="shared" ca="1" si="20"/>
        <v/>
      </c>
      <c r="EI35" s="104" t="str">
        <f ca="1">IF(EH35&lt;&gt;"",RANK(EH35,EH$5:INDIRECT(EI$1,TRUE)),"")</f>
        <v/>
      </c>
      <c r="EJ35" s="111" t="str">
        <f ca="1">IF(AND('Raw Data'!AP33&lt;&gt;"",'Raw Data'!AP33&lt;&gt;0),ROUNDDOWN('Raw Data'!AP33,Title!$M$1),"")</f>
        <v/>
      </c>
      <c r="EK35" s="106" t="str">
        <f ca="1">IF(AND('Raw Data'!AQ33&lt;&gt;"",'Raw Data'!AQ33&lt;&gt;0),'Raw Data'!AQ33,"")</f>
        <v/>
      </c>
      <c r="EL35" s="97" t="str">
        <f ca="1">IF(AND(EJ35&gt;0,EJ35&lt;&gt;""),IF(Title!$K$1=0,ROUNDDOWN((1000*EJ$1)/EJ35,2),ROUND((1000*EJ$1)/EJ35,2)),IF(EJ35="","",0))</f>
        <v/>
      </c>
      <c r="EM35" s="51" t="str">
        <f ca="1">IF(OR(EJ35&lt;&gt;"",EK35&lt;&gt;""),RANK(EN35,EN$5:INDIRECT(EM$1,TRUE)),"")</f>
        <v/>
      </c>
      <c r="EN35" s="71" t="str">
        <f t="shared" ca="1" si="43"/>
        <v/>
      </c>
      <c r="EO35" s="71" t="str">
        <f t="shared" ca="1" si="21"/>
        <v/>
      </c>
      <c r="EP35" s="104" t="str">
        <f ca="1">IF(EO35&lt;&gt;"",RANK(EO35,EO$5:INDIRECT(EP$1,TRUE)),"")</f>
        <v/>
      </c>
      <c r="EQ35" s="51" t="str">
        <f t="shared" ca="1" si="44"/>
        <v>$ER$35:$FC$35</v>
      </c>
      <c r="ER35" s="71">
        <f t="shared" si="45"/>
        <v>0</v>
      </c>
      <c r="ES35" s="71">
        <f t="shared" ca="1" si="46"/>
        <v>0</v>
      </c>
      <c r="ET35" s="71">
        <f t="shared" ca="1" si="47"/>
        <v>0</v>
      </c>
      <c r="EU35" s="71">
        <f t="shared" ca="1" si="48"/>
        <v>0</v>
      </c>
      <c r="EV35" s="71">
        <f t="shared" ca="1" si="49"/>
        <v>0</v>
      </c>
      <c r="EW35" s="71">
        <f t="shared" ca="1" si="50"/>
        <v>0</v>
      </c>
      <c r="EX35" s="71">
        <f t="shared" ca="1" si="51"/>
        <v>0</v>
      </c>
      <c r="EY35" s="71">
        <f t="shared" ca="1" si="52"/>
        <v>0</v>
      </c>
      <c r="EZ35" s="71">
        <f t="shared" ca="1" si="53"/>
        <v>0</v>
      </c>
      <c r="FA35" s="71">
        <f t="shared" ca="1" si="54"/>
        <v>0</v>
      </c>
      <c r="FB35" s="71">
        <f t="shared" ca="1" si="55"/>
        <v>0</v>
      </c>
      <c r="FC35" s="71">
        <f t="shared" ca="1" si="56"/>
        <v>0</v>
      </c>
      <c r="FD35" s="71">
        <f t="shared" ca="1" si="57"/>
        <v>0</v>
      </c>
      <c r="FE35" s="71">
        <f t="shared" ca="1" si="58"/>
        <v>0</v>
      </c>
      <c r="FF35" s="71">
        <f t="shared" ca="1" si="59"/>
        <v>0</v>
      </c>
      <c r="FG35" s="71">
        <f t="shared" ca="1" si="60"/>
        <v>0</v>
      </c>
      <c r="FH35" s="71">
        <f t="shared" ca="1" si="61"/>
        <v>0</v>
      </c>
      <c r="FI35" s="71">
        <f t="shared" ca="1" si="62"/>
        <v>0</v>
      </c>
      <c r="FJ35" s="71">
        <f t="shared" ca="1" si="63"/>
        <v>0</v>
      </c>
      <c r="FK35" s="71">
        <f t="shared" ca="1" si="64"/>
        <v>0</v>
      </c>
      <c r="FL35" s="51" t="str">
        <f t="shared" si="65"/>
        <v>$FM$35:$FX$35</v>
      </c>
      <c r="FM35" s="72">
        <f t="shared" si="66"/>
        <v>0</v>
      </c>
      <c r="FN35" s="51">
        <f t="shared" si="67"/>
        <v>0</v>
      </c>
      <c r="FO35" s="51">
        <f t="shared" si="68"/>
        <v>0</v>
      </c>
      <c r="FP35" s="51">
        <f t="shared" si="69"/>
        <v>0</v>
      </c>
      <c r="FQ35" s="51">
        <f t="shared" si="70"/>
        <v>0</v>
      </c>
      <c r="FR35" s="51">
        <f t="shared" si="71"/>
        <v>0</v>
      </c>
      <c r="FS35" s="51">
        <f t="shared" si="72"/>
        <v>0</v>
      </c>
      <c r="FT35" s="51">
        <f t="shared" si="73"/>
        <v>0</v>
      </c>
      <c r="FU35" s="51">
        <f t="shared" si="74"/>
        <v>0</v>
      </c>
      <c r="FV35" s="51">
        <f t="shared" si="75"/>
        <v>0</v>
      </c>
      <c r="FW35" s="51">
        <f t="shared" si="76"/>
        <v>0</v>
      </c>
      <c r="FX35" s="51">
        <f t="shared" si="77"/>
        <v>0</v>
      </c>
      <c r="FY35" s="51">
        <f t="shared" si="78"/>
        <v>0</v>
      </c>
      <c r="FZ35" s="51">
        <f t="shared" si="79"/>
        <v>0</v>
      </c>
      <c r="GA35" s="51">
        <f t="shared" si="80"/>
        <v>0</v>
      </c>
      <c r="GB35" s="51">
        <f t="shared" si="81"/>
        <v>0</v>
      </c>
      <c r="GC35" s="51">
        <f t="shared" si="82"/>
        <v>0</v>
      </c>
      <c r="GD35" s="51">
        <f t="shared" si="83"/>
        <v>0</v>
      </c>
      <c r="GE35" s="51">
        <f t="shared" si="84"/>
        <v>0</v>
      </c>
      <c r="GF35" s="51">
        <f t="shared" si="85"/>
        <v>0</v>
      </c>
      <c r="GG35" s="51" t="str">
        <f t="shared" si="86"/>
        <v>GS35</v>
      </c>
      <c r="GH35" s="71">
        <f ca="1">GetDiscardScore($ER35:ER35,GH$1)</f>
        <v>0</v>
      </c>
      <c r="GI35" s="71">
        <f ca="1">GetDiscardScore($ER35:ES35,GI$1)</f>
        <v>0</v>
      </c>
      <c r="GJ35" s="71">
        <f ca="1">GetDiscardScore($ER35:ET35,GJ$1)</f>
        <v>0</v>
      </c>
      <c r="GK35" s="71">
        <f ca="1">GetDiscardScore($ER35:EU35,GK$1)</f>
        <v>0</v>
      </c>
      <c r="GL35" s="71">
        <f ca="1">GetDiscardScore($ER35:EV35,GL$1)</f>
        <v>0</v>
      </c>
      <c r="GM35" s="71">
        <f ca="1">GetDiscardScore($ER35:EW35,GM$1)</f>
        <v>0</v>
      </c>
      <c r="GN35" s="71">
        <f ca="1">GetDiscardScore($ER35:EX35,GN$1)</f>
        <v>0</v>
      </c>
      <c r="GO35" s="71">
        <f ca="1">GetDiscardScore($ER35:EY35,GO$1)</f>
        <v>0</v>
      </c>
      <c r="GP35" s="71">
        <f ca="1">GetDiscardScore($ER35:EZ35,GP$1)</f>
        <v>0</v>
      </c>
      <c r="GQ35" s="71">
        <f ca="1">GetDiscardScore($ER35:FA35,GQ$1)</f>
        <v>0</v>
      </c>
      <c r="GR35" s="71">
        <f ca="1">GetDiscardScore($ER35:FB35,GR$1)</f>
        <v>0</v>
      </c>
      <c r="GS35" s="71">
        <f ca="1">GetDiscardScore($ER35:FC35,GS$1)</f>
        <v>0</v>
      </c>
      <c r="GT35" s="71">
        <f ca="1">GetDiscardScore($ER35:FD35,GT$1)</f>
        <v>0</v>
      </c>
      <c r="GU35" s="71">
        <f ca="1">GetDiscardScore($ER35:FE35,GU$1)</f>
        <v>0</v>
      </c>
      <c r="GV35" s="71">
        <f ca="1">GetDiscardScore($ER35:FF35,GV$1)</f>
        <v>0</v>
      </c>
      <c r="GW35" s="71">
        <f ca="1">GetDiscardScore($ER35:FG35,GW$1)</f>
        <v>0</v>
      </c>
      <c r="GX35" s="71">
        <f ca="1">GetDiscardScore($ER35:FH35,GX$1)</f>
        <v>0</v>
      </c>
      <c r="GY35" s="71">
        <f ca="1">GetDiscardScore($ER35:FI35,GY$1)</f>
        <v>0</v>
      </c>
      <c r="GZ35" s="71">
        <f ca="1">GetDiscardScore($ER35:FJ35,GZ$1)</f>
        <v>0</v>
      </c>
      <c r="HA35" s="71">
        <f ca="1">GetDiscardScore($ER35:FK35,HA$1)</f>
        <v>0</v>
      </c>
      <c r="HB35" s="73" t="str">
        <f t="shared" ca="1" si="87"/>
        <v/>
      </c>
      <c r="HC35" s="72" t="str">
        <f ca="1">IF(HB35&lt;&gt;"",RANK(HB35,HB$5:INDIRECT(HC$1,TRUE),0),"")</f>
        <v/>
      </c>
      <c r="HD35" s="70" t="str">
        <f t="shared" ca="1" si="88"/>
        <v/>
      </c>
    </row>
    <row r="36" spans="1:212" s="51" customFormat="1" ht="11.25">
      <c r="A36" s="41">
        <v>32</v>
      </c>
      <c r="B36" s="41" t="str">
        <f ca="1">IF('Raw Data'!B34&lt;&gt;"",'Raw Data'!B34,"")</f>
        <v/>
      </c>
      <c r="C36" s="51" t="str">
        <f ca="1">IF('Raw Data'!C34&lt;&gt;"",'Raw Data'!C34,"")</f>
        <v/>
      </c>
      <c r="D36" s="42" t="str">
        <f t="shared" ca="1" si="22"/>
        <v/>
      </c>
      <c r="E36" s="69" t="str">
        <f t="shared" ca="1" si="23"/>
        <v/>
      </c>
      <c r="F36" s="99" t="str">
        <f t="shared" ca="1" si="0"/>
        <v/>
      </c>
      <c r="G36" s="111" t="str">
        <f ca="1">IF(AND('Raw Data'!D34&lt;&gt;"",'Raw Data'!D34&lt;&gt;0),ROUNDDOWN('Raw Data'!D34,Title!$M$1),"")</f>
        <v/>
      </c>
      <c r="H36" s="109" t="str">
        <f ca="1">IF(AND('Raw Data'!E34&lt;&gt;"",'Raw Data'!E34&lt;&gt;0),'Raw Data'!E34,"")</f>
        <v/>
      </c>
      <c r="I36" s="97" t="str">
        <f ca="1">IF(AND(G36&lt;&gt;"",G36&gt;0),IF(Title!$K$1=0,ROUNDDOWN((1000*G$1)/G36,2),ROUND((1000*G$1)/G36,2)),IF(G36="","",0))</f>
        <v/>
      </c>
      <c r="J36" s="51" t="str">
        <f ca="1">IF(K36&lt;&gt;0,RANK(K36,K$5:INDIRECT(J$1,TRUE)),"")</f>
        <v/>
      </c>
      <c r="K36" s="71">
        <f t="shared" ca="1" si="89"/>
        <v>0</v>
      </c>
      <c r="L36" s="71" t="str">
        <f t="shared" ca="1" si="2"/>
        <v/>
      </c>
      <c r="M36" s="104" t="str">
        <f ca="1">IF(L36&lt;&gt;"",RANK(L36,L$5:INDIRECT(M$1,TRUE)),"")</f>
        <v/>
      </c>
      <c r="N36" s="111" t="str">
        <f ca="1">IF(AND('Raw Data'!F34&lt;&gt;"",'Raw Data'!F34&lt;&gt;0),ROUNDDOWN('Raw Data'!F34,Title!$M$1),"")</f>
        <v/>
      </c>
      <c r="O36" s="109" t="str">
        <f ca="1">IF(AND('Raw Data'!G34&lt;&gt;"",'Raw Data'!G34&lt;&gt;0),'Raw Data'!G34,"")</f>
        <v/>
      </c>
      <c r="P36" s="97" t="str">
        <f ca="1">IF(AND(N36&gt;0,N36&lt;&gt;""),IF(Title!$K$1=0,ROUNDDOWN((1000*N$1)/N36,2),ROUND((1000*N$1)/N36,2)),IF(N36="","",0))</f>
        <v/>
      </c>
      <c r="Q36" s="51" t="str">
        <f ca="1">IF(OR(N36&lt;&gt;"",O36&lt;&gt;""),RANK(R36,R$5:INDIRECT(Q$1,TRUE)),"")</f>
        <v/>
      </c>
      <c r="R36" s="71" t="str">
        <f t="shared" ca="1" si="24"/>
        <v/>
      </c>
      <c r="S36" s="71" t="str">
        <f t="shared" ca="1" si="3"/>
        <v/>
      </c>
      <c r="T36" s="104" t="str">
        <f ca="1">IF(S36&lt;&gt;"",RANK(S36,S$5:INDIRECT(T$1,TRUE)),"")</f>
        <v/>
      </c>
      <c r="U36" s="111" t="str">
        <f ca="1">IF(AND('Raw Data'!H34&lt;&gt;"",'Raw Data'!H34&lt;&gt;0),ROUNDDOWN('Raw Data'!H34,Title!$M$1),"")</f>
        <v/>
      </c>
      <c r="V36" s="109" t="str">
        <f ca="1">IF(AND('Raw Data'!I34&lt;&gt;"",'Raw Data'!I34&lt;&gt;0),'Raw Data'!I34,"")</f>
        <v/>
      </c>
      <c r="W36" s="97" t="str">
        <f ca="1">IF(AND(U36&gt;0,U36&lt;&gt;""),IF(Title!$K$1=0,ROUNDDOWN((1000*U$1)/U36,2),ROUND((1000*U$1)/U36,2)),IF(U36="","",0))</f>
        <v/>
      </c>
      <c r="X36" s="51" t="str">
        <f ca="1">IF(OR(U36&lt;&gt;"",V36&lt;&gt;""),RANK(Y36,Y$5:INDIRECT(X$1,TRUE)),"")</f>
        <v/>
      </c>
      <c r="Y36" s="71" t="str">
        <f t="shared" ca="1" si="25"/>
        <v/>
      </c>
      <c r="Z36" s="71" t="str">
        <f t="shared" ca="1" si="4"/>
        <v/>
      </c>
      <c r="AA36" s="104" t="str">
        <f ca="1">IF(Z36&lt;&gt;"",RANK(Z36,Z$5:INDIRECT(AA$1,TRUE)),"")</f>
        <v/>
      </c>
      <c r="AB36" s="111" t="str">
        <f ca="1">IF(AND('Raw Data'!J34&lt;&gt;"",'Raw Data'!J34&lt;&gt;0),ROUNDDOWN('Raw Data'!J34,Title!$M$1),"")</f>
        <v/>
      </c>
      <c r="AC36" s="109" t="str">
        <f ca="1">IF(AND('Raw Data'!K34&lt;&gt;"",'Raw Data'!K34&lt;&gt;0),'Raw Data'!K34,"")</f>
        <v/>
      </c>
      <c r="AD36" s="97" t="str">
        <f ca="1">IF(AND(AB36&gt;0,AB36&lt;&gt;""),IF(Title!$K$1=0,ROUNDDOWN((1000*AB$1)/AB36,2),ROUND((1000*AB$1)/AB36,2)),IF(AB36="","",0))</f>
        <v/>
      </c>
      <c r="AE36" s="51" t="str">
        <f ca="1">IF(OR(AB36&lt;&gt;"",AC36&lt;&gt;""),RANK(AF36,AF$5:INDIRECT(AE$1,TRUE)),"")</f>
        <v/>
      </c>
      <c r="AF36" s="71" t="str">
        <f t="shared" ca="1" si="26"/>
        <v/>
      </c>
      <c r="AG36" s="71" t="str">
        <f t="shared" ca="1" si="5"/>
        <v/>
      </c>
      <c r="AH36" s="104" t="str">
        <f ca="1">IF(AG36&lt;&gt;"",RANK(AG36,AG$5:INDIRECT(AH$1,TRUE)),"")</f>
        <v/>
      </c>
      <c r="AI36" s="111" t="str">
        <f ca="1">IF(AND('Raw Data'!L34&lt;&gt;"",'Raw Data'!L34&lt;&gt;0),ROUNDDOWN('Raw Data'!L34,Title!$M$1),"")</f>
        <v/>
      </c>
      <c r="AJ36" s="109" t="str">
        <f ca="1">IF(AND('Raw Data'!M34&lt;&gt;"",'Raw Data'!M34&lt;&gt;0),'Raw Data'!M34,"")</f>
        <v/>
      </c>
      <c r="AK36" s="97" t="str">
        <f ca="1">IF(AND(AI36&gt;0,AI36&lt;&gt;""),IF(Title!$K$1=0,ROUNDDOWN((1000*AI$1)/AI36,2),ROUND((1000*AI$1)/AI36,2)),IF(AI36="","",0))</f>
        <v/>
      </c>
      <c r="AL36" s="51" t="str">
        <f ca="1">IF(OR(AI36&lt;&gt;"",AJ36&lt;&gt;""),RANK(AM36,AM$5:INDIRECT(AL$1,TRUE)),"")</f>
        <v/>
      </c>
      <c r="AM36" s="71" t="str">
        <f t="shared" ca="1" si="27"/>
        <v/>
      </c>
      <c r="AN36" s="71" t="str">
        <f t="shared" ca="1" si="6"/>
        <v/>
      </c>
      <c r="AO36" s="104" t="str">
        <f ca="1">IF(AN36&lt;&gt;"",RANK(AN36,AN$5:INDIRECT(AO$1,TRUE)),"")</f>
        <v/>
      </c>
      <c r="AP36" s="111" t="str">
        <f ca="1">IF(AND('Raw Data'!N34&lt;&gt;"",'Raw Data'!N34&lt;&gt;0),ROUNDDOWN('Raw Data'!N34,Title!$M$1),"")</f>
        <v/>
      </c>
      <c r="AQ36" s="109" t="str">
        <f ca="1">IF(AND('Raw Data'!O34&lt;&gt;"",'Raw Data'!O34&lt;&gt;0),'Raw Data'!O34,"")</f>
        <v/>
      </c>
      <c r="AR36" s="97" t="str">
        <f ca="1">IF(AND(AP36&gt;0,AP36&lt;&gt;""),IF(Title!$K$1=0,ROUNDDOWN((1000*AP$1)/AP36,2),ROUND((1000*AP$1)/AP36,2)),IF(AP36="","",0))</f>
        <v/>
      </c>
      <c r="AS36" s="51" t="str">
        <f ca="1">IF(OR(AP36&lt;&gt;"",AQ36&lt;&gt;""),RANK(AT36,AT$5:INDIRECT(AS$1,TRUE)),"")</f>
        <v/>
      </c>
      <c r="AT36" s="71" t="str">
        <f t="shared" ca="1" si="28"/>
        <v/>
      </c>
      <c r="AU36" s="71" t="str">
        <f t="shared" ca="1" si="7"/>
        <v/>
      </c>
      <c r="AV36" s="104" t="str">
        <f ca="1">IF(AU36&lt;&gt;"",RANK(AU36,AU$5:INDIRECT(AV$1,TRUE)),"")</f>
        <v/>
      </c>
      <c r="AW36" s="111" t="str">
        <f ca="1">IF(AND('Raw Data'!P34&lt;&gt;"",'Raw Data'!P34&lt;&gt;0),ROUNDDOWN('Raw Data'!P34,Title!$M$1),"")</f>
        <v/>
      </c>
      <c r="AX36" s="109" t="str">
        <f ca="1">IF(AND('Raw Data'!Q34&lt;&gt;"",'Raw Data'!Q34&lt;&gt;0),'Raw Data'!Q34,"")</f>
        <v/>
      </c>
      <c r="AY36" s="97" t="str">
        <f ca="1">IF(AND(AW36&gt;0,AW36&lt;&gt;""),IF(Title!$K$1=0,ROUNDDOWN((1000*AW$1)/AW36,2),ROUND((1000*AW$1)/AW36,2)),IF(AW36="","",0))</f>
        <v/>
      </c>
      <c r="AZ36" s="51" t="str">
        <f ca="1">IF(OR(AW36&lt;&gt;"",AX36&lt;&gt;""),RANK(BA36,BA$5:INDIRECT(AZ$1,TRUE)),"")</f>
        <v/>
      </c>
      <c r="BA36" s="71" t="str">
        <f t="shared" ca="1" si="29"/>
        <v/>
      </c>
      <c r="BB36" s="71" t="str">
        <f t="shared" ca="1" si="8"/>
        <v/>
      </c>
      <c r="BC36" s="104" t="str">
        <f ca="1">IF(BB36&lt;&gt;"",RANK(BB36,BB$5:INDIRECT(BC$1,TRUE)),"")</f>
        <v/>
      </c>
      <c r="BD36" s="111" t="str">
        <f ca="1">IF(AND('Raw Data'!R34&lt;&gt;"",'Raw Data'!R34&lt;&gt;0),ROUNDDOWN('Raw Data'!R34,Title!$M$1),"")</f>
        <v/>
      </c>
      <c r="BE36" s="109" t="str">
        <f ca="1">IF(AND('Raw Data'!S34&lt;&gt;"",'Raw Data'!S34&lt;&gt;0),'Raw Data'!S34,"")</f>
        <v/>
      </c>
      <c r="BF36" s="97" t="str">
        <f ca="1">IF(AND(BD36&gt;0,BD36&lt;&gt;""),IF(Title!$K$1=0,ROUNDDOWN((1000*BD$1)/BD36,2),ROUND((1000*BD$1)/BD36,2)),IF(BD36="","",0))</f>
        <v/>
      </c>
      <c r="BG36" s="51" t="str">
        <f ca="1">IF(OR(BD36&lt;&gt;"",BE36&lt;&gt;""),RANK(BH36,BH$5:INDIRECT(BG$1,TRUE)),"")</f>
        <v/>
      </c>
      <c r="BH36" s="71" t="str">
        <f t="shared" ca="1" si="30"/>
        <v/>
      </c>
      <c r="BI36" s="71" t="str">
        <f t="shared" ca="1" si="9"/>
        <v/>
      </c>
      <c r="BJ36" s="104" t="str">
        <f ca="1">IF(BI36&lt;&gt;"",RANK(BI36,BI$5:INDIRECT(BJ$1,TRUE)),"")</f>
        <v/>
      </c>
      <c r="BK36" s="111" t="str">
        <f ca="1">IF(AND('Raw Data'!T34&lt;&gt;"",'Raw Data'!T34&lt;&gt;0),ROUNDDOWN('Raw Data'!T34,Title!$M$1),"")</f>
        <v/>
      </c>
      <c r="BL36" s="109" t="str">
        <f ca="1">IF(AND('Raw Data'!U34&lt;&gt;"",'Raw Data'!U34&lt;&gt;0),'Raw Data'!U34,"")</f>
        <v/>
      </c>
      <c r="BM36" s="97" t="str">
        <f t="shared" ca="1" si="31"/>
        <v/>
      </c>
      <c r="BN36" s="51" t="str">
        <f ca="1">IF(OR(BK36&lt;&gt;"",BL36&lt;&gt;""),RANK(BO36,BO$5:INDIRECT(BN$1,TRUE)),"")</f>
        <v/>
      </c>
      <c r="BO36" s="71" t="str">
        <f t="shared" ca="1" si="32"/>
        <v/>
      </c>
      <c r="BP36" s="71" t="str">
        <f t="shared" ca="1" si="10"/>
        <v/>
      </c>
      <c r="BQ36" s="104" t="str">
        <f ca="1">IF(BP36&lt;&gt;"",RANK(BP36,BP$5:INDIRECT(BQ$1,TRUE)),"")</f>
        <v/>
      </c>
      <c r="BR36" s="111" t="str">
        <f ca="1">IF(AND('Raw Data'!V34&lt;&gt;"",'Raw Data'!V34&lt;&gt;0),ROUNDDOWN('Raw Data'!V34,Title!$M$1),"")</f>
        <v/>
      </c>
      <c r="BS36" s="109" t="str">
        <f ca="1">IF(AND('Raw Data'!W34&lt;&gt;"",'Raw Data'!W34&lt;&gt;0),'Raw Data'!W34,"")</f>
        <v/>
      </c>
      <c r="BT36" s="97" t="str">
        <f ca="1">IF(AND(BR36&gt;0,BR36&lt;&gt;""),IF(Title!$K$1=0,ROUNDDOWN((1000*BR$1)/BR36,2),ROUND((1000*BR$1)/BR36,2)),IF(BR36="","",0))</f>
        <v/>
      </c>
      <c r="BU36" s="51" t="str">
        <f ca="1">IF(OR(BR36&lt;&gt;"",BS36&lt;&gt;""),RANK(BV36,BV$5:INDIRECT(BU$1,TRUE)),"")</f>
        <v/>
      </c>
      <c r="BV36" s="71" t="str">
        <f t="shared" ca="1" si="33"/>
        <v/>
      </c>
      <c r="BW36" s="71" t="str">
        <f t="shared" ca="1" si="11"/>
        <v/>
      </c>
      <c r="BX36" s="104" t="str">
        <f ca="1">IF(BW36&lt;&gt;"",RANK(BW36,BW$5:INDIRECT(BX$1,TRUE)),"")</f>
        <v/>
      </c>
      <c r="BY36" s="111" t="str">
        <f ca="1">IF(AND('Raw Data'!X34&lt;&gt;"",'Raw Data'!X34&lt;&gt;0),ROUNDDOWN('Raw Data'!X34,Title!$M$1),"")</f>
        <v/>
      </c>
      <c r="BZ36" s="109" t="str">
        <f ca="1">IF(AND('Raw Data'!Y34&lt;&gt;"",'Raw Data'!Y34&lt;&gt;0),'Raw Data'!Y34,"")</f>
        <v/>
      </c>
      <c r="CA36" s="97" t="str">
        <f ca="1">IF(AND(BY36&gt;0,BY36&lt;&gt;""),IF(Title!$K$1=0,ROUNDDOWN((1000*BY$1)/BY36,2),ROUND((1000*BY$1)/BY36,2)),IF(BY36="","",0))</f>
        <v/>
      </c>
      <c r="CB36" s="51" t="str">
        <f ca="1">IF(OR(BY36&lt;&gt;"",BZ36&lt;&gt;""),RANK(CC36,CC$5:INDIRECT(CB$1,TRUE)),"")</f>
        <v/>
      </c>
      <c r="CC36" s="71" t="str">
        <f t="shared" ca="1" si="34"/>
        <v/>
      </c>
      <c r="CD36" s="71" t="str">
        <f t="shared" ca="1" si="12"/>
        <v/>
      </c>
      <c r="CE36" s="104" t="str">
        <f ca="1">IF(CD36&lt;&gt;"",RANK(CD36,CD$5:INDIRECT(CE$1,TRUE)),"")</f>
        <v/>
      </c>
      <c r="CF36" s="111" t="str">
        <f ca="1">IF(AND('Raw Data'!Z34&lt;&gt;"",'Raw Data'!Z34&lt;&gt;0),ROUNDDOWN('Raw Data'!Z34,Title!$M$1),"")</f>
        <v/>
      </c>
      <c r="CG36" s="109" t="str">
        <f ca="1">IF(AND('Raw Data'!AA34&lt;&gt;"",'Raw Data'!AA34&lt;&gt;0),'Raw Data'!AA34,"")</f>
        <v/>
      </c>
      <c r="CH36" s="97" t="str">
        <f ca="1">IF(AND(CF36&gt;0,CF36&lt;&gt;""),IF(Title!$K$1=0,ROUNDDOWN((1000*CF$1)/CF36,2),ROUND((1000*CF$1)/CF36,2)),IF(CF36="","",0))</f>
        <v/>
      </c>
      <c r="CI36" s="51" t="str">
        <f ca="1">IF(OR(CF36&lt;&gt;"",CG36&lt;&gt;""),RANK(CJ36,CJ$5:INDIRECT(CI$1,TRUE)),"")</f>
        <v/>
      </c>
      <c r="CJ36" s="71" t="str">
        <f t="shared" ca="1" si="35"/>
        <v/>
      </c>
      <c r="CK36" s="71" t="str">
        <f t="shared" ca="1" si="13"/>
        <v/>
      </c>
      <c r="CL36" s="104" t="str">
        <f ca="1">IF(CK36&lt;&gt;"",RANK(CK36,CK$5:INDIRECT(CL$1,TRUE)),"")</f>
        <v/>
      </c>
      <c r="CM36" s="111" t="str">
        <f ca="1">IF(AND('Raw Data'!AB34&lt;&gt;"",'Raw Data'!AB34&lt;&gt;0),ROUNDDOWN('Raw Data'!AB34,Title!$M$1),"")</f>
        <v/>
      </c>
      <c r="CN36" s="109" t="str">
        <f ca="1">IF(AND('Raw Data'!AC34&lt;&gt;"",'Raw Data'!AC34&lt;&gt;0),'Raw Data'!AC34,"")</f>
        <v/>
      </c>
      <c r="CO36" s="97" t="str">
        <f ca="1">IF(AND(CM36&gt;0,CM36&lt;&gt;""),IF(Title!$K$1=0,ROUNDDOWN((1000*CM$1)/CM36,2),ROUND((1000*CM$1)/CM36,2)),IF(CM36="","",0))</f>
        <v/>
      </c>
      <c r="CP36" s="51" t="str">
        <f ca="1">IF(OR(CM36&lt;&gt;"",CN36&lt;&gt;""),RANK(CQ36,CQ$5:INDIRECT(CP$1,TRUE)),"")</f>
        <v/>
      </c>
      <c r="CQ36" s="71" t="str">
        <f t="shared" ca="1" si="36"/>
        <v/>
      </c>
      <c r="CR36" s="71" t="str">
        <f t="shared" ca="1" si="14"/>
        <v/>
      </c>
      <c r="CS36" s="104" t="str">
        <f ca="1">IF(CR36&lt;&gt;"",RANK(CR36,CR$5:INDIRECT(CS$1,TRUE)),"")</f>
        <v/>
      </c>
      <c r="CT36" s="111" t="str">
        <f ca="1">IF(AND('Raw Data'!AD34&lt;&gt;"",'Raw Data'!AD34&lt;&gt;0),ROUNDDOWN('Raw Data'!AD34,Title!$M$1),"")</f>
        <v/>
      </c>
      <c r="CU36" s="109" t="str">
        <f ca="1">IF(AND('Raw Data'!AE34&lt;&gt;"",'Raw Data'!AE34&lt;&gt;0),'Raw Data'!AE34,"")</f>
        <v/>
      </c>
      <c r="CV36" s="97" t="str">
        <f ca="1">IF(AND(CT36&gt;0,CT36&lt;&gt;""),IF(Title!$K$1=0,ROUNDDOWN((1000*CT$1)/CT36,2),ROUND((1000*CT$1)/CT36,2)),IF(CT36="","",0))</f>
        <v/>
      </c>
      <c r="CW36" s="51" t="str">
        <f ca="1">IF(OR(CT36&lt;&gt;"",CU36&lt;&gt;""),RANK(CX36,CX$5:INDIRECT(CW$1,TRUE)),"")</f>
        <v/>
      </c>
      <c r="CX36" s="71" t="str">
        <f t="shared" ca="1" si="37"/>
        <v/>
      </c>
      <c r="CY36" s="71" t="str">
        <f t="shared" ca="1" si="15"/>
        <v/>
      </c>
      <c r="CZ36" s="104" t="str">
        <f ca="1">IF(CY36&lt;&gt;"",RANK(CY36,CY$5:INDIRECT(CZ$1,TRUE)),"")</f>
        <v/>
      </c>
      <c r="DA36" s="111" t="str">
        <f ca="1">IF(AND('Raw Data'!AF34&lt;&gt;"",'Raw Data'!AF34&lt;&gt;0),ROUNDDOWN('Raw Data'!AF34,Title!$M$1),"")</f>
        <v/>
      </c>
      <c r="DB36" s="109" t="str">
        <f ca="1">IF(AND('Raw Data'!AG34&lt;&gt;"",'Raw Data'!AG34&lt;&gt;0),'Raw Data'!AG34,"")</f>
        <v/>
      </c>
      <c r="DC36" s="97" t="str">
        <f ca="1">IF(AND(DA36&gt;0,DA36&lt;&gt;""),IF(Title!$K$1=0,ROUNDDOWN((1000*DA$1)/DA36,2),ROUND((1000*DA$1)/DA36,2)),IF(DA36="","",0))</f>
        <v/>
      </c>
      <c r="DD36" s="51" t="str">
        <f ca="1">IF(OR(DA36&lt;&gt;"",DB36&lt;&gt;""),RANK(DE36,DE$5:INDIRECT(DD$1,TRUE)),"")</f>
        <v/>
      </c>
      <c r="DE36" s="71" t="str">
        <f t="shared" ca="1" si="38"/>
        <v/>
      </c>
      <c r="DF36" s="71" t="str">
        <f t="shared" ca="1" si="16"/>
        <v/>
      </c>
      <c r="DG36" s="104" t="str">
        <f ca="1">IF(DF36&lt;&gt;"",RANK(DF36,DF$5:INDIRECT(DG$1,TRUE)),"")</f>
        <v/>
      </c>
      <c r="DH36" s="111" t="str">
        <f ca="1">IF(AND('Raw Data'!AH34&lt;&gt;"",'Raw Data'!AH34&lt;&gt;0),ROUNDDOWN('Raw Data'!AH34,Title!$M$1),"")</f>
        <v/>
      </c>
      <c r="DI36" s="109" t="str">
        <f ca="1">IF(AND('Raw Data'!AI34&lt;&gt;"",'Raw Data'!AI34&lt;&gt;0),'Raw Data'!AI34,"")</f>
        <v/>
      </c>
      <c r="DJ36" s="97" t="str">
        <f ca="1">IF(AND(DH36&gt;0,DH36&lt;&gt;""),IF(Title!$K$1=0,ROUNDDOWN((1000*DH$1)/DH36,2),ROUND((1000*DH$1)/DH36,2)),IF(DH36="","",0))</f>
        <v/>
      </c>
      <c r="DK36" s="51" t="str">
        <f ca="1">IF(OR(DH36&lt;&gt;"",DI36&lt;&gt;""),RANK(DL36,DL$5:INDIRECT(DK$1,TRUE)),"")</f>
        <v/>
      </c>
      <c r="DL36" s="71" t="str">
        <f t="shared" ca="1" si="39"/>
        <v/>
      </c>
      <c r="DM36" s="71" t="str">
        <f t="shared" ca="1" si="17"/>
        <v/>
      </c>
      <c r="DN36" s="104" t="str">
        <f ca="1">IF(DM36&lt;&gt;"",RANK(DM36,DM$5:INDIRECT(DN$1,TRUE)),"")</f>
        <v/>
      </c>
      <c r="DO36" s="111" t="str">
        <f ca="1">IF(AND('Raw Data'!AJ34&lt;&gt;"",'Raw Data'!AJ34&lt;&gt;0),ROUNDDOWN('Raw Data'!AJ34,Title!$M$1),"")</f>
        <v/>
      </c>
      <c r="DP36" s="109" t="str">
        <f ca="1">IF(AND('Raw Data'!AK34&lt;&gt;"",'Raw Data'!AK34&lt;&gt;0),'Raw Data'!AK34,"")</f>
        <v/>
      </c>
      <c r="DQ36" s="97" t="str">
        <f ca="1">IF(AND(DO36&gt;0,DO36&lt;&gt;""),IF(Title!$K$1=0,ROUNDDOWN((1000*DO$1)/DO36,2),ROUND((1000*DO$1)/DO36,2)),IF(DO36="","",0))</f>
        <v/>
      </c>
      <c r="DR36" s="51" t="str">
        <f ca="1">IF(OR(DO36&lt;&gt;"",DP36&lt;&gt;""),RANK(DS36,DS$5:INDIRECT(DR$1,TRUE)),"")</f>
        <v/>
      </c>
      <c r="DS36" s="71" t="str">
        <f t="shared" ca="1" si="40"/>
        <v/>
      </c>
      <c r="DT36" s="71" t="str">
        <f t="shared" ca="1" si="18"/>
        <v/>
      </c>
      <c r="DU36" s="104" t="str">
        <f ca="1">IF(DT36&lt;&gt;"",RANK(DT36,DT$5:INDIRECT(DU$1,TRUE)),"")</f>
        <v/>
      </c>
      <c r="DV36" s="111" t="str">
        <f ca="1">IF(AND('Raw Data'!AL34&lt;&gt;"",'Raw Data'!AL34&lt;&gt;0),ROUNDDOWN('Raw Data'!AL34,Title!$M$1),"")</f>
        <v/>
      </c>
      <c r="DW36" s="109" t="str">
        <f ca="1">IF(AND('Raw Data'!AM34&lt;&gt;"",'Raw Data'!AM34&lt;&gt;0),'Raw Data'!AM34,"")</f>
        <v/>
      </c>
      <c r="DX36" s="97" t="str">
        <f ca="1">IF(AND(DV36&gt;0,DV36&lt;&gt;""),IF(Title!$K$1=0,ROUNDDOWN((1000*DV$1)/DV36,2),ROUND((1000*DV$1)/DV36,2)),IF(DV36="","",0))</f>
        <v/>
      </c>
      <c r="DY36" s="51" t="str">
        <f ca="1">IF(OR(DV36&lt;&gt;"",DW36&lt;&gt;""),RANK(DZ36,DZ$5:INDIRECT(DY$1,TRUE)),"")</f>
        <v/>
      </c>
      <c r="DZ36" s="71" t="str">
        <f t="shared" ca="1" si="41"/>
        <v/>
      </c>
      <c r="EA36" s="71" t="str">
        <f t="shared" ca="1" si="19"/>
        <v/>
      </c>
      <c r="EB36" s="104" t="str">
        <f ca="1">IF(EA36&lt;&gt;"",RANK(EA36,EA$5:INDIRECT(EB$1,TRUE)),"")</f>
        <v/>
      </c>
      <c r="EC36" s="111" t="str">
        <f ca="1">IF(AND('Raw Data'!AN34&lt;&gt;"",'Raw Data'!AN34&lt;&gt;0),ROUNDDOWN('Raw Data'!AN34,Title!$M$1),"")</f>
        <v/>
      </c>
      <c r="ED36" s="109" t="str">
        <f ca="1">IF(AND('Raw Data'!AO34&lt;&gt;"",'Raw Data'!AO34&lt;&gt;0),'Raw Data'!AO34,"")</f>
        <v/>
      </c>
      <c r="EE36" s="97" t="str">
        <f ca="1">IF(AND(EC36&gt;0,EC36&lt;&gt;""),IF(Title!$K$1=0,ROUNDDOWN((1000*EC$1)/EC36,2),ROUND((1000*EC$1)/EC36,2)),IF(EC36="","",0))</f>
        <v/>
      </c>
      <c r="EF36" s="51" t="str">
        <f ca="1">IF(OR(EC36&lt;&gt;"",ED36&lt;&gt;""),RANK(EG36,EG$5:INDIRECT(EF$1,TRUE)),"")</f>
        <v/>
      </c>
      <c r="EG36" s="71" t="str">
        <f t="shared" ca="1" si="42"/>
        <v/>
      </c>
      <c r="EH36" s="71" t="str">
        <f t="shared" ca="1" si="20"/>
        <v/>
      </c>
      <c r="EI36" s="104" t="str">
        <f ca="1">IF(EH36&lt;&gt;"",RANK(EH36,EH$5:INDIRECT(EI$1,TRUE)),"")</f>
        <v/>
      </c>
      <c r="EJ36" s="111" t="str">
        <f ca="1">IF(AND('Raw Data'!AP34&lt;&gt;"",'Raw Data'!AP34&lt;&gt;0),ROUNDDOWN('Raw Data'!AP34,Title!$M$1),"")</f>
        <v/>
      </c>
      <c r="EK36" s="106" t="str">
        <f ca="1">IF(AND('Raw Data'!AQ34&lt;&gt;"",'Raw Data'!AQ34&lt;&gt;0),'Raw Data'!AQ34,"")</f>
        <v/>
      </c>
      <c r="EL36" s="97" t="str">
        <f ca="1">IF(AND(EJ36&gt;0,EJ36&lt;&gt;""),IF(Title!$K$1=0,ROUNDDOWN((1000*EJ$1)/EJ36,2),ROUND((1000*EJ$1)/EJ36,2)),IF(EJ36="","",0))</f>
        <v/>
      </c>
      <c r="EM36" s="51" t="str">
        <f ca="1">IF(OR(EJ36&lt;&gt;"",EK36&lt;&gt;""),RANK(EN36,EN$5:INDIRECT(EM$1,TRUE)),"")</f>
        <v/>
      </c>
      <c r="EN36" s="71" t="str">
        <f t="shared" ca="1" si="43"/>
        <v/>
      </c>
      <c r="EO36" s="71" t="str">
        <f t="shared" ca="1" si="21"/>
        <v/>
      </c>
      <c r="EP36" s="104" t="str">
        <f ca="1">IF(EO36&lt;&gt;"",RANK(EO36,EO$5:INDIRECT(EP$1,TRUE)),"")</f>
        <v/>
      </c>
      <c r="EQ36" s="51" t="str">
        <f t="shared" ca="1" si="44"/>
        <v>$ER$36:$FC$36</v>
      </c>
      <c r="ER36" s="71">
        <f t="shared" si="45"/>
        <v>0</v>
      </c>
      <c r="ES36" s="71">
        <f t="shared" ca="1" si="46"/>
        <v>0</v>
      </c>
      <c r="ET36" s="71">
        <f t="shared" ca="1" si="47"/>
        <v>0</v>
      </c>
      <c r="EU36" s="71">
        <f t="shared" ca="1" si="48"/>
        <v>0</v>
      </c>
      <c r="EV36" s="71">
        <f t="shared" ca="1" si="49"/>
        <v>0</v>
      </c>
      <c r="EW36" s="71">
        <f t="shared" ca="1" si="50"/>
        <v>0</v>
      </c>
      <c r="EX36" s="71">
        <f t="shared" ca="1" si="51"/>
        <v>0</v>
      </c>
      <c r="EY36" s="71">
        <f t="shared" ca="1" si="52"/>
        <v>0</v>
      </c>
      <c r="EZ36" s="71">
        <f t="shared" ca="1" si="53"/>
        <v>0</v>
      </c>
      <c r="FA36" s="71">
        <f t="shared" ca="1" si="54"/>
        <v>0</v>
      </c>
      <c r="FB36" s="71">
        <f t="shared" ca="1" si="55"/>
        <v>0</v>
      </c>
      <c r="FC36" s="71">
        <f t="shared" ca="1" si="56"/>
        <v>0</v>
      </c>
      <c r="FD36" s="71">
        <f t="shared" ca="1" si="57"/>
        <v>0</v>
      </c>
      <c r="FE36" s="71">
        <f t="shared" ca="1" si="58"/>
        <v>0</v>
      </c>
      <c r="FF36" s="71">
        <f t="shared" ca="1" si="59"/>
        <v>0</v>
      </c>
      <c r="FG36" s="71">
        <f t="shared" ca="1" si="60"/>
        <v>0</v>
      </c>
      <c r="FH36" s="71">
        <f t="shared" ca="1" si="61"/>
        <v>0</v>
      </c>
      <c r="FI36" s="71">
        <f t="shared" ca="1" si="62"/>
        <v>0</v>
      </c>
      <c r="FJ36" s="71">
        <f t="shared" ca="1" si="63"/>
        <v>0</v>
      </c>
      <c r="FK36" s="71">
        <f t="shared" ca="1" si="64"/>
        <v>0</v>
      </c>
      <c r="FL36" s="51" t="str">
        <f t="shared" si="65"/>
        <v>$FM$36:$FX$36</v>
      </c>
      <c r="FM36" s="72">
        <f t="shared" si="66"/>
        <v>0</v>
      </c>
      <c r="FN36" s="51">
        <f t="shared" si="67"/>
        <v>0</v>
      </c>
      <c r="FO36" s="51">
        <f t="shared" si="68"/>
        <v>0</v>
      </c>
      <c r="FP36" s="51">
        <f t="shared" si="69"/>
        <v>0</v>
      </c>
      <c r="FQ36" s="51">
        <f t="shared" si="70"/>
        <v>0</v>
      </c>
      <c r="FR36" s="51">
        <f t="shared" si="71"/>
        <v>0</v>
      </c>
      <c r="FS36" s="51">
        <f t="shared" si="72"/>
        <v>0</v>
      </c>
      <c r="FT36" s="51">
        <f t="shared" si="73"/>
        <v>0</v>
      </c>
      <c r="FU36" s="51">
        <f t="shared" si="74"/>
        <v>0</v>
      </c>
      <c r="FV36" s="51">
        <f t="shared" si="75"/>
        <v>0</v>
      </c>
      <c r="FW36" s="51">
        <f t="shared" si="76"/>
        <v>0</v>
      </c>
      <c r="FX36" s="51">
        <f t="shared" si="77"/>
        <v>0</v>
      </c>
      <c r="FY36" s="51">
        <f t="shared" si="78"/>
        <v>0</v>
      </c>
      <c r="FZ36" s="51">
        <f t="shared" si="79"/>
        <v>0</v>
      </c>
      <c r="GA36" s="51">
        <f t="shared" si="80"/>
        <v>0</v>
      </c>
      <c r="GB36" s="51">
        <f t="shared" si="81"/>
        <v>0</v>
      </c>
      <c r="GC36" s="51">
        <f t="shared" si="82"/>
        <v>0</v>
      </c>
      <c r="GD36" s="51">
        <f t="shared" si="83"/>
        <v>0</v>
      </c>
      <c r="GE36" s="51">
        <f t="shared" si="84"/>
        <v>0</v>
      </c>
      <c r="GF36" s="51">
        <f t="shared" si="85"/>
        <v>0</v>
      </c>
      <c r="GG36" s="51" t="str">
        <f t="shared" si="86"/>
        <v>GS36</v>
      </c>
      <c r="GH36" s="71">
        <f ca="1">GetDiscardScore($ER36:ER36,GH$1)</f>
        <v>0</v>
      </c>
      <c r="GI36" s="71">
        <f ca="1">GetDiscardScore($ER36:ES36,GI$1)</f>
        <v>0</v>
      </c>
      <c r="GJ36" s="71">
        <f ca="1">GetDiscardScore($ER36:ET36,GJ$1)</f>
        <v>0</v>
      </c>
      <c r="GK36" s="71">
        <f ca="1">GetDiscardScore($ER36:EU36,GK$1)</f>
        <v>0</v>
      </c>
      <c r="GL36" s="71">
        <f ca="1">GetDiscardScore($ER36:EV36,GL$1)</f>
        <v>0</v>
      </c>
      <c r="GM36" s="71">
        <f ca="1">GetDiscardScore($ER36:EW36,GM$1)</f>
        <v>0</v>
      </c>
      <c r="GN36" s="71">
        <f ca="1">GetDiscardScore($ER36:EX36,GN$1)</f>
        <v>0</v>
      </c>
      <c r="GO36" s="71">
        <f ca="1">GetDiscardScore($ER36:EY36,GO$1)</f>
        <v>0</v>
      </c>
      <c r="GP36" s="71">
        <f ca="1">GetDiscardScore($ER36:EZ36,GP$1)</f>
        <v>0</v>
      </c>
      <c r="GQ36" s="71">
        <f ca="1">GetDiscardScore($ER36:FA36,GQ$1)</f>
        <v>0</v>
      </c>
      <c r="GR36" s="71">
        <f ca="1">GetDiscardScore($ER36:FB36,GR$1)</f>
        <v>0</v>
      </c>
      <c r="GS36" s="71">
        <f ca="1">GetDiscardScore($ER36:FC36,GS$1)</f>
        <v>0</v>
      </c>
      <c r="GT36" s="71">
        <f ca="1">GetDiscardScore($ER36:FD36,GT$1)</f>
        <v>0</v>
      </c>
      <c r="GU36" s="71">
        <f ca="1">GetDiscardScore($ER36:FE36,GU$1)</f>
        <v>0</v>
      </c>
      <c r="GV36" s="71">
        <f ca="1">GetDiscardScore($ER36:FF36,GV$1)</f>
        <v>0</v>
      </c>
      <c r="GW36" s="71">
        <f ca="1">GetDiscardScore($ER36:FG36,GW$1)</f>
        <v>0</v>
      </c>
      <c r="GX36" s="71">
        <f ca="1">GetDiscardScore($ER36:FH36,GX$1)</f>
        <v>0</v>
      </c>
      <c r="GY36" s="71">
        <f ca="1">GetDiscardScore($ER36:FI36,GY$1)</f>
        <v>0</v>
      </c>
      <c r="GZ36" s="71">
        <f ca="1">GetDiscardScore($ER36:FJ36,GZ$1)</f>
        <v>0</v>
      </c>
      <c r="HA36" s="71">
        <f ca="1">GetDiscardScore($ER36:FK36,HA$1)</f>
        <v>0</v>
      </c>
      <c r="HB36" s="73" t="str">
        <f t="shared" ca="1" si="87"/>
        <v/>
      </c>
      <c r="HC36" s="72" t="str">
        <f ca="1">IF(HB36&lt;&gt;"",RANK(HB36,HB$5:INDIRECT(HC$1,TRUE),0),"")</f>
        <v/>
      </c>
      <c r="HD36" s="70" t="str">
        <f t="shared" ca="1" si="88"/>
        <v/>
      </c>
    </row>
    <row r="37" spans="1:212" s="51" customFormat="1" ht="11.25">
      <c r="A37" s="41">
        <v>33</v>
      </c>
      <c r="B37" s="41" t="str">
        <f ca="1">IF('Raw Data'!B35&lt;&gt;"",'Raw Data'!B35,"")</f>
        <v/>
      </c>
      <c r="C37" s="51" t="str">
        <f ca="1">IF('Raw Data'!C35&lt;&gt;"",'Raw Data'!C35,"")</f>
        <v/>
      </c>
      <c r="D37" s="42" t="str">
        <f t="shared" ca="1" si="22"/>
        <v/>
      </c>
      <c r="E37" s="69" t="str">
        <f t="shared" ca="1" si="23"/>
        <v/>
      </c>
      <c r="F37" s="99" t="str">
        <f t="shared" ref="F37:F68" ca="1" si="90">HD37</f>
        <v/>
      </c>
      <c r="G37" s="111" t="str">
        <f ca="1">IF(AND('Raw Data'!D35&lt;&gt;"",'Raw Data'!D35&lt;&gt;0),ROUNDDOWN('Raw Data'!D35,Title!$M$1),"")</f>
        <v/>
      </c>
      <c r="H37" s="109" t="str">
        <f ca="1">IF(AND('Raw Data'!E35&lt;&gt;"",'Raw Data'!E35&lt;&gt;0),'Raw Data'!E35,"")</f>
        <v/>
      </c>
      <c r="I37" s="97" t="str">
        <f ca="1">IF(AND(G37&lt;&gt;"",G37&gt;0),IF(Title!$K$1=0,ROUNDDOWN((1000*G$1)/G37,2),ROUND((1000*G$1)/G37,2)),IF(G37="","",0))</f>
        <v/>
      </c>
      <c r="J37" s="51" t="str">
        <f ca="1">IF(K37&lt;&gt;0,RANK(K37,K$5:INDIRECT(J$1,TRUE)),"")</f>
        <v/>
      </c>
      <c r="K37" s="71">
        <f t="shared" ca="1" si="89"/>
        <v>0</v>
      </c>
      <c r="L37" s="71" t="str">
        <f t="shared" ref="L37:L68" ca="1" si="91">IF(AND($C$2&gt;0,B37&lt;&gt;""),ROUND(SUM(ER37:ER37)+SUM(FM37:FM37)-SUM(GH37),2),"")</f>
        <v/>
      </c>
      <c r="M37" s="104" t="str">
        <f ca="1">IF(L37&lt;&gt;"",RANK(L37,L$5:INDIRECT(M$1,TRUE)),"")</f>
        <v/>
      </c>
      <c r="N37" s="111" t="str">
        <f ca="1">IF(AND('Raw Data'!F35&lt;&gt;"",'Raw Data'!F35&lt;&gt;0),ROUNDDOWN('Raw Data'!F35,Title!$M$1),"")</f>
        <v/>
      </c>
      <c r="O37" s="109" t="str">
        <f ca="1">IF(AND('Raw Data'!G35&lt;&gt;"",'Raw Data'!G35&lt;&gt;0),'Raw Data'!G35,"")</f>
        <v/>
      </c>
      <c r="P37" s="97" t="str">
        <f ca="1">IF(AND(N37&gt;0,N37&lt;&gt;""),IF(Title!$K$1=0,ROUNDDOWN((1000*N$1)/N37,2),ROUND((1000*N$1)/N37,2)),IF(N37="","",0))</f>
        <v/>
      </c>
      <c r="Q37" s="51" t="str">
        <f ca="1">IF(OR(N37&lt;&gt;"",O37&lt;&gt;""),RANK(R37,R$5:INDIRECT(Q$1,TRUE)),"")</f>
        <v/>
      </c>
      <c r="R37" s="71" t="str">
        <f t="shared" ca="1" si="24"/>
        <v/>
      </c>
      <c r="S37" s="71" t="str">
        <f t="shared" ref="S37:S68" ca="1" si="92">IF(AND($C$2&gt;1,B37&lt;&gt;""),ROUND(SUM(ER37:ES37)+SUM(FM37:FN37)-SUM(GI37),2),"")</f>
        <v/>
      </c>
      <c r="T37" s="104" t="str">
        <f ca="1">IF(S37&lt;&gt;"",RANK(S37,S$5:INDIRECT(T$1,TRUE)),"")</f>
        <v/>
      </c>
      <c r="U37" s="111" t="str">
        <f ca="1">IF(AND('Raw Data'!H35&lt;&gt;"",'Raw Data'!H35&lt;&gt;0),ROUNDDOWN('Raw Data'!H35,Title!$M$1),"")</f>
        <v/>
      </c>
      <c r="V37" s="109" t="str">
        <f ca="1">IF(AND('Raw Data'!I35&lt;&gt;"",'Raw Data'!I35&lt;&gt;0),'Raw Data'!I35,"")</f>
        <v/>
      </c>
      <c r="W37" s="97" t="str">
        <f ca="1">IF(AND(U37&gt;0,U37&lt;&gt;""),IF(Title!$K$1=0,ROUNDDOWN((1000*U$1)/U37,2),ROUND((1000*U$1)/U37,2)),IF(U37="","",0))</f>
        <v/>
      </c>
      <c r="X37" s="51" t="str">
        <f ca="1">IF(OR(U37&lt;&gt;"",V37&lt;&gt;""),RANK(Y37,Y$5:INDIRECT(X$1,TRUE)),"")</f>
        <v/>
      </c>
      <c r="Y37" s="71" t="str">
        <f t="shared" ca="1" si="25"/>
        <v/>
      </c>
      <c r="Z37" s="71" t="str">
        <f t="shared" ref="Z37:Z68" ca="1" si="93">IF(AND($C$2&gt;2,B37&lt;&gt;""),ROUND(SUM(ER37:ET37)+SUM(FM37:FO37)-SUM(GJ37),2),"")</f>
        <v/>
      </c>
      <c r="AA37" s="104" t="str">
        <f ca="1">IF(Z37&lt;&gt;"",RANK(Z37,Z$5:INDIRECT(AA$1,TRUE)),"")</f>
        <v/>
      </c>
      <c r="AB37" s="111" t="str">
        <f ca="1">IF(AND('Raw Data'!J35&lt;&gt;"",'Raw Data'!J35&lt;&gt;0),ROUNDDOWN('Raw Data'!J35,Title!$M$1),"")</f>
        <v/>
      </c>
      <c r="AC37" s="109" t="str">
        <f ca="1">IF(AND('Raw Data'!K35&lt;&gt;"",'Raw Data'!K35&lt;&gt;0),'Raw Data'!K35,"")</f>
        <v/>
      </c>
      <c r="AD37" s="97" t="str">
        <f ca="1">IF(AND(AB37&gt;0,AB37&lt;&gt;""),IF(Title!$K$1=0,ROUNDDOWN((1000*AB$1)/AB37,2),ROUND((1000*AB$1)/AB37,2)),IF(AB37="","",0))</f>
        <v/>
      </c>
      <c r="AE37" s="51" t="str">
        <f ca="1">IF(OR(AB37&lt;&gt;"",AC37&lt;&gt;""),RANK(AF37,AF$5:INDIRECT(AE$1,TRUE)),"")</f>
        <v/>
      </c>
      <c r="AF37" s="71" t="str">
        <f t="shared" ca="1" si="26"/>
        <v/>
      </c>
      <c r="AG37" s="71" t="str">
        <f t="shared" ref="AG37:AG68" ca="1" si="94">IF(AND($C$2&gt;3,B37&lt;&gt;""),ROUND(SUM(ER37:EU37)+SUM(FM37:FP37)-SUM(GK37),2),"")</f>
        <v/>
      </c>
      <c r="AH37" s="104" t="str">
        <f ca="1">IF(AG37&lt;&gt;"",RANK(AG37,AG$5:INDIRECT(AH$1,TRUE)),"")</f>
        <v/>
      </c>
      <c r="AI37" s="111" t="str">
        <f ca="1">IF(AND('Raw Data'!L35&lt;&gt;"",'Raw Data'!L35&lt;&gt;0),ROUNDDOWN('Raw Data'!L35,Title!$M$1),"")</f>
        <v/>
      </c>
      <c r="AJ37" s="109" t="str">
        <f ca="1">IF(AND('Raw Data'!M35&lt;&gt;"",'Raw Data'!M35&lt;&gt;0),'Raw Data'!M35,"")</f>
        <v/>
      </c>
      <c r="AK37" s="97" t="str">
        <f ca="1">IF(AND(AI37&gt;0,AI37&lt;&gt;""),IF(Title!$K$1=0,ROUNDDOWN((1000*AI$1)/AI37,2),ROUND((1000*AI$1)/AI37,2)),IF(AI37="","",0))</f>
        <v/>
      </c>
      <c r="AL37" s="51" t="str">
        <f ca="1">IF(OR(AI37&lt;&gt;"",AJ37&lt;&gt;""),RANK(AM37,AM$5:INDIRECT(AL$1,TRUE)),"")</f>
        <v/>
      </c>
      <c r="AM37" s="71" t="str">
        <f t="shared" ca="1" si="27"/>
        <v/>
      </c>
      <c r="AN37" s="71" t="str">
        <f t="shared" ref="AN37:AN68" ca="1" si="95">IF(AND($C$2&gt;4,B37&lt;&gt;""),ROUND(SUM(ER37:EV37)+SUM(FM37:FQ37)-SUM(GL37),2),"")</f>
        <v/>
      </c>
      <c r="AO37" s="104" t="str">
        <f ca="1">IF(AN37&lt;&gt;"",RANK(AN37,AN$5:INDIRECT(AO$1,TRUE)),"")</f>
        <v/>
      </c>
      <c r="AP37" s="111" t="str">
        <f ca="1">IF(AND('Raw Data'!N35&lt;&gt;"",'Raw Data'!N35&lt;&gt;0),ROUNDDOWN('Raw Data'!N35,Title!$M$1),"")</f>
        <v/>
      </c>
      <c r="AQ37" s="109" t="str">
        <f ca="1">IF(AND('Raw Data'!O35&lt;&gt;"",'Raw Data'!O35&lt;&gt;0),'Raw Data'!O35,"")</f>
        <v/>
      </c>
      <c r="AR37" s="97" t="str">
        <f ca="1">IF(AND(AP37&gt;0,AP37&lt;&gt;""),IF(Title!$K$1=0,ROUNDDOWN((1000*AP$1)/AP37,2),ROUND((1000*AP$1)/AP37,2)),IF(AP37="","",0))</f>
        <v/>
      </c>
      <c r="AS37" s="51" t="str">
        <f ca="1">IF(OR(AP37&lt;&gt;"",AQ37&lt;&gt;""),RANK(AT37,AT$5:INDIRECT(AS$1,TRUE)),"")</f>
        <v/>
      </c>
      <c r="AT37" s="71" t="str">
        <f t="shared" ca="1" si="28"/>
        <v/>
      </c>
      <c r="AU37" s="71" t="str">
        <f t="shared" ref="AU37:AU68" ca="1" si="96">IF(AND($C$2&gt;5,B37&lt;&gt;""),ROUND(SUM(ER37:EW37)+SUM(FM37:FR37)-SUM(GM37),2),"")</f>
        <v/>
      </c>
      <c r="AV37" s="104" t="str">
        <f ca="1">IF(AU37&lt;&gt;"",RANK(AU37,AU$5:INDIRECT(AV$1,TRUE)),"")</f>
        <v/>
      </c>
      <c r="AW37" s="111" t="str">
        <f ca="1">IF(AND('Raw Data'!P35&lt;&gt;"",'Raw Data'!P35&lt;&gt;0),ROUNDDOWN('Raw Data'!P35,Title!$M$1),"")</f>
        <v/>
      </c>
      <c r="AX37" s="109" t="str">
        <f ca="1">IF(AND('Raw Data'!Q35&lt;&gt;"",'Raw Data'!Q35&lt;&gt;0),'Raw Data'!Q35,"")</f>
        <v/>
      </c>
      <c r="AY37" s="97" t="str">
        <f ca="1">IF(AND(AW37&gt;0,AW37&lt;&gt;""),IF(Title!$K$1=0,ROUNDDOWN((1000*AW$1)/AW37,2),ROUND((1000*AW$1)/AW37,2)),IF(AW37="","",0))</f>
        <v/>
      </c>
      <c r="AZ37" s="51" t="str">
        <f ca="1">IF(OR(AW37&lt;&gt;"",AX37&lt;&gt;""),RANK(BA37,BA$5:INDIRECT(AZ$1,TRUE)),"")</f>
        <v/>
      </c>
      <c r="BA37" s="71" t="str">
        <f t="shared" ca="1" si="29"/>
        <v/>
      </c>
      <c r="BB37" s="71" t="str">
        <f t="shared" ref="BB37:BB68" ca="1" si="97">IF(AND($C$2&gt;6,B37&lt;&gt;""),ROUND(SUM(ER37:EX37)+SUM(FM37:FS37)-SUM(GN37),2),"")</f>
        <v/>
      </c>
      <c r="BC37" s="104" t="str">
        <f ca="1">IF(BB37&lt;&gt;"",RANK(BB37,BB$5:INDIRECT(BC$1,TRUE)),"")</f>
        <v/>
      </c>
      <c r="BD37" s="111" t="str">
        <f ca="1">IF(AND('Raw Data'!R35&lt;&gt;"",'Raw Data'!R35&lt;&gt;0),ROUNDDOWN('Raw Data'!R35,Title!$M$1),"")</f>
        <v/>
      </c>
      <c r="BE37" s="109" t="str">
        <f ca="1">IF(AND('Raw Data'!S35&lt;&gt;"",'Raw Data'!S35&lt;&gt;0),'Raw Data'!S35,"")</f>
        <v/>
      </c>
      <c r="BF37" s="97" t="str">
        <f ca="1">IF(AND(BD37&gt;0,BD37&lt;&gt;""),IF(Title!$K$1=0,ROUNDDOWN((1000*BD$1)/BD37,2),ROUND((1000*BD$1)/BD37,2)),IF(BD37="","",0))</f>
        <v/>
      </c>
      <c r="BG37" s="51" t="str">
        <f ca="1">IF(OR(BD37&lt;&gt;"",BE37&lt;&gt;""),RANK(BH37,BH$5:INDIRECT(BG$1,TRUE)),"")</f>
        <v/>
      </c>
      <c r="BH37" s="71" t="str">
        <f t="shared" ca="1" si="30"/>
        <v/>
      </c>
      <c r="BI37" s="71" t="str">
        <f t="shared" ref="BI37:BI68" ca="1" si="98">IF(AND($C$2&gt;7,B37&lt;&gt;""),ROUND(SUM(ER37:EY37)+SUM(FM37:FT37)-SUM(GO37),2),"")</f>
        <v/>
      </c>
      <c r="BJ37" s="104" t="str">
        <f ca="1">IF(BI37&lt;&gt;"",RANK(BI37,BI$5:INDIRECT(BJ$1,TRUE)),"")</f>
        <v/>
      </c>
      <c r="BK37" s="111" t="str">
        <f ca="1">IF(AND('Raw Data'!T35&lt;&gt;"",'Raw Data'!T35&lt;&gt;0),ROUNDDOWN('Raw Data'!T35,Title!$M$1),"")</f>
        <v/>
      </c>
      <c r="BL37" s="109" t="str">
        <f ca="1">IF(AND('Raw Data'!U35&lt;&gt;"",'Raw Data'!U35&lt;&gt;0),'Raw Data'!U35,"")</f>
        <v/>
      </c>
      <c r="BM37" s="97" t="str">
        <f t="shared" ca="1" si="31"/>
        <v/>
      </c>
      <c r="BN37" s="51" t="str">
        <f ca="1">IF(OR(BK37&lt;&gt;"",BL37&lt;&gt;""),RANK(BO37,BO$5:INDIRECT(BN$1,TRUE)),"")</f>
        <v/>
      </c>
      <c r="BO37" s="71" t="str">
        <f t="shared" ca="1" si="32"/>
        <v/>
      </c>
      <c r="BP37" s="71" t="str">
        <f t="shared" ref="BP37:BP68" ca="1" si="99">IF(AND($C$2&gt;8,B37&lt;&gt;""),ROUND(SUM(ER37:EZ37)+SUM(FM37:FU37)-SUM(GP37),2),"")</f>
        <v/>
      </c>
      <c r="BQ37" s="104" t="str">
        <f ca="1">IF(BP37&lt;&gt;"",RANK(BP37,BP$5:INDIRECT(BQ$1,TRUE)),"")</f>
        <v/>
      </c>
      <c r="BR37" s="111" t="str">
        <f ca="1">IF(AND('Raw Data'!V35&lt;&gt;"",'Raw Data'!V35&lt;&gt;0),ROUNDDOWN('Raw Data'!V35,Title!$M$1),"")</f>
        <v/>
      </c>
      <c r="BS37" s="109" t="str">
        <f ca="1">IF(AND('Raw Data'!W35&lt;&gt;"",'Raw Data'!W35&lt;&gt;0),'Raw Data'!W35,"")</f>
        <v/>
      </c>
      <c r="BT37" s="97" t="str">
        <f ca="1">IF(AND(BR37&gt;0,BR37&lt;&gt;""),IF(Title!$K$1=0,ROUNDDOWN((1000*BR$1)/BR37,2),ROUND((1000*BR$1)/BR37,2)),IF(BR37="","",0))</f>
        <v/>
      </c>
      <c r="BU37" s="51" t="str">
        <f ca="1">IF(OR(BR37&lt;&gt;"",BS37&lt;&gt;""),RANK(BV37,BV$5:INDIRECT(BU$1,TRUE)),"")</f>
        <v/>
      </c>
      <c r="BV37" s="71" t="str">
        <f t="shared" ca="1" si="33"/>
        <v/>
      </c>
      <c r="BW37" s="71" t="str">
        <f t="shared" ref="BW37:BW68" ca="1" si="100">IF(AND($C$2&gt;9,B37&lt;&gt;""),ROUND(SUM(ER37:FA37)+SUM(FM37:FV37)-SUM(GQ37),2),"")</f>
        <v/>
      </c>
      <c r="BX37" s="104" t="str">
        <f ca="1">IF(BW37&lt;&gt;"",RANK(BW37,BW$5:INDIRECT(BX$1,TRUE)),"")</f>
        <v/>
      </c>
      <c r="BY37" s="111" t="str">
        <f ca="1">IF(AND('Raw Data'!X35&lt;&gt;"",'Raw Data'!X35&lt;&gt;0),ROUNDDOWN('Raw Data'!X35,Title!$M$1),"")</f>
        <v/>
      </c>
      <c r="BZ37" s="109" t="str">
        <f ca="1">IF(AND('Raw Data'!Y35&lt;&gt;"",'Raw Data'!Y35&lt;&gt;0),'Raw Data'!Y35,"")</f>
        <v/>
      </c>
      <c r="CA37" s="97" t="str">
        <f ca="1">IF(AND(BY37&gt;0,BY37&lt;&gt;""),IF(Title!$K$1=0,ROUNDDOWN((1000*BY$1)/BY37,2),ROUND((1000*BY$1)/BY37,2)),IF(BY37="","",0))</f>
        <v/>
      </c>
      <c r="CB37" s="51" t="str">
        <f ca="1">IF(OR(BY37&lt;&gt;"",BZ37&lt;&gt;""),RANK(CC37,CC$5:INDIRECT(CB$1,TRUE)),"")</f>
        <v/>
      </c>
      <c r="CC37" s="71" t="str">
        <f t="shared" ca="1" si="34"/>
        <v/>
      </c>
      <c r="CD37" s="71" t="str">
        <f t="shared" ref="CD37:CD68" ca="1" si="101">IF(AND($C$2&gt;10,B37&lt;&gt;""),ROUND(SUM(ER37:FB37)+SUM(FM37:FW37)-SUM(GR37),2),"")</f>
        <v/>
      </c>
      <c r="CE37" s="104" t="str">
        <f ca="1">IF(CD37&lt;&gt;"",RANK(CD37,CD$5:INDIRECT(CE$1,TRUE)),"")</f>
        <v/>
      </c>
      <c r="CF37" s="111" t="str">
        <f ca="1">IF(AND('Raw Data'!Z35&lt;&gt;"",'Raw Data'!Z35&lt;&gt;0),ROUNDDOWN('Raw Data'!Z35,Title!$M$1),"")</f>
        <v/>
      </c>
      <c r="CG37" s="109" t="str">
        <f ca="1">IF(AND('Raw Data'!AA35&lt;&gt;"",'Raw Data'!AA35&lt;&gt;0),'Raw Data'!AA35,"")</f>
        <v/>
      </c>
      <c r="CH37" s="97" t="str">
        <f ca="1">IF(AND(CF37&gt;0,CF37&lt;&gt;""),IF(Title!$K$1=0,ROUNDDOWN((1000*CF$1)/CF37,2),ROUND((1000*CF$1)/CF37,2)),IF(CF37="","",0))</f>
        <v/>
      </c>
      <c r="CI37" s="51" t="str">
        <f ca="1">IF(OR(CF37&lt;&gt;"",CG37&lt;&gt;""),RANK(CJ37,CJ$5:INDIRECT(CI$1,TRUE)),"")</f>
        <v/>
      </c>
      <c r="CJ37" s="71" t="str">
        <f t="shared" ca="1" si="35"/>
        <v/>
      </c>
      <c r="CK37" s="71" t="str">
        <f t="shared" ref="CK37:CK68" ca="1" si="102">IF(AND($C$2&gt;11,B37&lt;&gt;""),ROUND(SUM(ER37:FC37)+SUM(FM37:FX37)-SUM(GS37),2),"")</f>
        <v/>
      </c>
      <c r="CL37" s="104" t="str">
        <f ca="1">IF(CK37&lt;&gt;"",RANK(CK37,CK$5:INDIRECT(CL$1,TRUE)),"")</f>
        <v/>
      </c>
      <c r="CM37" s="111" t="str">
        <f ca="1">IF(AND('Raw Data'!AB35&lt;&gt;"",'Raw Data'!AB35&lt;&gt;0),ROUNDDOWN('Raw Data'!AB35,Title!$M$1),"")</f>
        <v/>
      </c>
      <c r="CN37" s="109" t="str">
        <f ca="1">IF(AND('Raw Data'!AC35&lt;&gt;"",'Raw Data'!AC35&lt;&gt;0),'Raw Data'!AC35,"")</f>
        <v/>
      </c>
      <c r="CO37" s="97" t="str">
        <f ca="1">IF(AND(CM37&gt;0,CM37&lt;&gt;""),IF(Title!$K$1=0,ROUNDDOWN((1000*CM$1)/CM37,2),ROUND((1000*CM$1)/CM37,2)),IF(CM37="","",0))</f>
        <v/>
      </c>
      <c r="CP37" s="51" t="str">
        <f ca="1">IF(OR(CM37&lt;&gt;"",CN37&lt;&gt;""),RANK(CQ37,CQ$5:INDIRECT(CP$1,TRUE)),"")</f>
        <v/>
      </c>
      <c r="CQ37" s="71" t="str">
        <f t="shared" ca="1" si="36"/>
        <v/>
      </c>
      <c r="CR37" s="71" t="str">
        <f t="shared" ref="CR37:CR68" ca="1" si="103">IF(AND($C$2&gt;12,B37&lt;&gt;""),ROUND(SUM(ER37:FD37)+SUM(FM37:FY37)-SUM(GT37),2),"")</f>
        <v/>
      </c>
      <c r="CS37" s="104" t="str">
        <f ca="1">IF(CR37&lt;&gt;"",RANK(CR37,CR$5:INDIRECT(CS$1,TRUE)),"")</f>
        <v/>
      </c>
      <c r="CT37" s="111" t="str">
        <f ca="1">IF(AND('Raw Data'!AD35&lt;&gt;"",'Raw Data'!AD35&lt;&gt;0),ROUNDDOWN('Raw Data'!AD35,Title!$M$1),"")</f>
        <v/>
      </c>
      <c r="CU37" s="109" t="str">
        <f ca="1">IF(AND('Raw Data'!AE35&lt;&gt;"",'Raw Data'!AE35&lt;&gt;0),'Raw Data'!AE35,"")</f>
        <v/>
      </c>
      <c r="CV37" s="97" t="str">
        <f ca="1">IF(AND(CT37&gt;0,CT37&lt;&gt;""),IF(Title!$K$1=0,ROUNDDOWN((1000*CT$1)/CT37,2),ROUND((1000*CT$1)/CT37,2)),IF(CT37="","",0))</f>
        <v/>
      </c>
      <c r="CW37" s="51" t="str">
        <f ca="1">IF(OR(CT37&lt;&gt;"",CU37&lt;&gt;""),RANK(CX37,CX$5:INDIRECT(CW$1,TRUE)),"")</f>
        <v/>
      </c>
      <c r="CX37" s="71" t="str">
        <f t="shared" ca="1" si="37"/>
        <v/>
      </c>
      <c r="CY37" s="71" t="str">
        <f t="shared" ref="CY37:CY68" ca="1" si="104">IF(AND($C$2&gt;13,B37&lt;&gt;""),ROUND(SUM(ER37:FE37)+SUM(FM37:FZ37)-SUM(GU37),2),"")</f>
        <v/>
      </c>
      <c r="CZ37" s="104" t="str">
        <f ca="1">IF(CY37&lt;&gt;"",RANK(CY37,CY$5:INDIRECT(CZ$1,TRUE)),"")</f>
        <v/>
      </c>
      <c r="DA37" s="111" t="str">
        <f ca="1">IF(AND('Raw Data'!AF35&lt;&gt;"",'Raw Data'!AF35&lt;&gt;0),ROUNDDOWN('Raw Data'!AF35,Title!$M$1),"")</f>
        <v/>
      </c>
      <c r="DB37" s="109" t="str">
        <f ca="1">IF(AND('Raw Data'!AG35&lt;&gt;"",'Raw Data'!AG35&lt;&gt;0),'Raw Data'!AG35,"")</f>
        <v/>
      </c>
      <c r="DC37" s="97" t="str">
        <f ca="1">IF(AND(DA37&gt;0,DA37&lt;&gt;""),IF(Title!$K$1=0,ROUNDDOWN((1000*DA$1)/DA37,2),ROUND((1000*DA$1)/DA37,2)),IF(DA37="","",0))</f>
        <v/>
      </c>
      <c r="DD37" s="51" t="str">
        <f ca="1">IF(OR(DA37&lt;&gt;"",DB37&lt;&gt;""),RANK(DE37,DE$5:INDIRECT(DD$1,TRUE)),"")</f>
        <v/>
      </c>
      <c r="DE37" s="71" t="str">
        <f t="shared" ca="1" si="38"/>
        <v/>
      </c>
      <c r="DF37" s="71" t="str">
        <f t="shared" ref="DF37:DF68" ca="1" si="105">IF(AND($C$2&gt;14,B37&lt;&gt;""),ROUND(SUM(ER37:FF37)+SUM(FM37:GA37)-SUM(GV37),2),"")</f>
        <v/>
      </c>
      <c r="DG37" s="104" t="str">
        <f ca="1">IF(DF37&lt;&gt;"",RANK(DF37,DF$5:INDIRECT(DG$1,TRUE)),"")</f>
        <v/>
      </c>
      <c r="DH37" s="111" t="str">
        <f ca="1">IF(AND('Raw Data'!AH35&lt;&gt;"",'Raw Data'!AH35&lt;&gt;0),ROUNDDOWN('Raw Data'!AH35,Title!$M$1),"")</f>
        <v/>
      </c>
      <c r="DI37" s="109" t="str">
        <f ca="1">IF(AND('Raw Data'!AI35&lt;&gt;"",'Raw Data'!AI35&lt;&gt;0),'Raw Data'!AI35,"")</f>
        <v/>
      </c>
      <c r="DJ37" s="97" t="str">
        <f ca="1">IF(AND(DH37&gt;0,DH37&lt;&gt;""),IF(Title!$K$1=0,ROUNDDOWN((1000*DH$1)/DH37,2),ROUND((1000*DH$1)/DH37,2)),IF(DH37="","",0))</f>
        <v/>
      </c>
      <c r="DK37" s="51" t="str">
        <f ca="1">IF(OR(DH37&lt;&gt;"",DI37&lt;&gt;""),RANK(DL37,DL$5:INDIRECT(DK$1,TRUE)),"")</f>
        <v/>
      </c>
      <c r="DL37" s="71" t="str">
        <f t="shared" ca="1" si="39"/>
        <v/>
      </c>
      <c r="DM37" s="71" t="str">
        <f t="shared" ref="DM37:DM68" ca="1" si="106">IF(AND($C$2&gt;15,B37&lt;&gt;""),ROUND(SUM(ER37:FG37)+SUM(FM37:GB37)-SUM(GW37),2),"")</f>
        <v/>
      </c>
      <c r="DN37" s="104" t="str">
        <f ca="1">IF(DM37&lt;&gt;"",RANK(DM37,DM$5:INDIRECT(DN$1,TRUE)),"")</f>
        <v/>
      </c>
      <c r="DO37" s="111" t="str">
        <f ca="1">IF(AND('Raw Data'!AJ35&lt;&gt;"",'Raw Data'!AJ35&lt;&gt;0),ROUNDDOWN('Raw Data'!AJ35,Title!$M$1),"")</f>
        <v/>
      </c>
      <c r="DP37" s="109" t="str">
        <f ca="1">IF(AND('Raw Data'!AK35&lt;&gt;"",'Raw Data'!AK35&lt;&gt;0),'Raw Data'!AK35,"")</f>
        <v/>
      </c>
      <c r="DQ37" s="97" t="str">
        <f ca="1">IF(AND(DO37&gt;0,DO37&lt;&gt;""),IF(Title!$K$1=0,ROUNDDOWN((1000*DO$1)/DO37,2),ROUND((1000*DO$1)/DO37,2)),IF(DO37="","",0))</f>
        <v/>
      </c>
      <c r="DR37" s="51" t="str">
        <f ca="1">IF(OR(DO37&lt;&gt;"",DP37&lt;&gt;""),RANK(DS37,DS$5:INDIRECT(DR$1,TRUE)),"")</f>
        <v/>
      </c>
      <c r="DS37" s="71" t="str">
        <f t="shared" ca="1" si="40"/>
        <v/>
      </c>
      <c r="DT37" s="71" t="str">
        <f t="shared" ref="DT37:DT68" ca="1" si="107">IF(AND($C$2&gt;15,B37&lt;&gt;""),ROUND(SUM(ER37:FH37)+SUM(FM37:GC37)-SUM(GX37),2),"")</f>
        <v/>
      </c>
      <c r="DU37" s="104" t="str">
        <f ca="1">IF(DT37&lt;&gt;"",RANK(DT37,DT$5:INDIRECT(DU$1,TRUE)),"")</f>
        <v/>
      </c>
      <c r="DV37" s="111" t="str">
        <f ca="1">IF(AND('Raw Data'!AL35&lt;&gt;"",'Raw Data'!AL35&lt;&gt;0),ROUNDDOWN('Raw Data'!AL35,Title!$M$1),"")</f>
        <v/>
      </c>
      <c r="DW37" s="109" t="str">
        <f ca="1">IF(AND('Raw Data'!AM35&lt;&gt;"",'Raw Data'!AM35&lt;&gt;0),'Raw Data'!AM35,"")</f>
        <v/>
      </c>
      <c r="DX37" s="97" t="str">
        <f ca="1">IF(AND(DV37&gt;0,DV37&lt;&gt;""),IF(Title!$K$1=0,ROUNDDOWN((1000*DV$1)/DV37,2),ROUND((1000*DV$1)/DV37,2)),IF(DV37="","",0))</f>
        <v/>
      </c>
      <c r="DY37" s="51" t="str">
        <f ca="1">IF(OR(DV37&lt;&gt;"",DW37&lt;&gt;""),RANK(DZ37,DZ$5:INDIRECT(DY$1,TRUE)),"")</f>
        <v/>
      </c>
      <c r="DZ37" s="71" t="str">
        <f t="shared" ca="1" si="41"/>
        <v/>
      </c>
      <c r="EA37" s="71" t="str">
        <f t="shared" ref="EA37:EA68" ca="1" si="108">IF(AND($C$2&gt;15,B37&lt;&gt;""),ROUND(SUM(ER37:FI37)+SUM(FM37:GD37)-SUM(GY37),2),"")</f>
        <v/>
      </c>
      <c r="EB37" s="104" t="str">
        <f ca="1">IF(EA37&lt;&gt;"",RANK(EA37,EA$5:INDIRECT(EB$1,TRUE)),"")</f>
        <v/>
      </c>
      <c r="EC37" s="111" t="str">
        <f ca="1">IF(AND('Raw Data'!AN35&lt;&gt;"",'Raw Data'!AN35&lt;&gt;0),ROUNDDOWN('Raw Data'!AN35,Title!$M$1),"")</f>
        <v/>
      </c>
      <c r="ED37" s="109" t="str">
        <f ca="1">IF(AND('Raw Data'!AO35&lt;&gt;"",'Raw Data'!AO35&lt;&gt;0),'Raw Data'!AO35,"")</f>
        <v/>
      </c>
      <c r="EE37" s="97" t="str">
        <f ca="1">IF(AND(EC37&gt;0,EC37&lt;&gt;""),IF(Title!$K$1=0,ROUNDDOWN((1000*EC$1)/EC37,2),ROUND((1000*EC$1)/EC37,2)),IF(EC37="","",0))</f>
        <v/>
      </c>
      <c r="EF37" s="51" t="str">
        <f ca="1">IF(OR(EC37&lt;&gt;"",ED37&lt;&gt;""),RANK(EG37,EG$5:INDIRECT(EF$1,TRUE)),"")</f>
        <v/>
      </c>
      <c r="EG37" s="71" t="str">
        <f t="shared" ca="1" si="42"/>
        <v/>
      </c>
      <c r="EH37" s="71" t="str">
        <f t="shared" ref="EH37:EH68" ca="1" si="109">IF(AND($C$2&gt;15,B37&lt;&gt;""),ROUND(SUM(ER37:FJ37)+SUM(FM37:GE37)-SUM(GZ37),2),"")</f>
        <v/>
      </c>
      <c r="EI37" s="104" t="str">
        <f ca="1">IF(EH37&lt;&gt;"",RANK(EH37,EH$5:INDIRECT(EI$1,TRUE)),"")</f>
        <v/>
      </c>
      <c r="EJ37" s="111" t="str">
        <f ca="1">IF(AND('Raw Data'!AP35&lt;&gt;"",'Raw Data'!AP35&lt;&gt;0),ROUNDDOWN('Raw Data'!AP35,Title!$M$1),"")</f>
        <v/>
      </c>
      <c r="EK37" s="106" t="str">
        <f ca="1">IF(AND('Raw Data'!AQ35&lt;&gt;"",'Raw Data'!AQ35&lt;&gt;0),'Raw Data'!AQ35,"")</f>
        <v/>
      </c>
      <c r="EL37" s="97" t="str">
        <f ca="1">IF(AND(EJ37&gt;0,EJ37&lt;&gt;""),IF(Title!$K$1=0,ROUNDDOWN((1000*EJ$1)/EJ37,2),ROUND((1000*EJ$1)/EJ37,2)),IF(EJ37="","",0))</f>
        <v/>
      </c>
      <c r="EM37" s="51" t="str">
        <f ca="1">IF(OR(EJ37&lt;&gt;"",EK37&lt;&gt;""),RANK(EN37,EN$5:INDIRECT(EM$1,TRUE)),"")</f>
        <v/>
      </c>
      <c r="EN37" s="71" t="str">
        <f t="shared" ca="1" si="43"/>
        <v/>
      </c>
      <c r="EO37" s="71" t="str">
        <f t="shared" ref="EO37:EO68" ca="1" si="110">IF(AND($C$2&gt;15,B37&lt;&gt;""),ROUND(SUM(ER37:FK37)+SUM(FM37:GF37)-SUM(HA37),2),"")</f>
        <v/>
      </c>
      <c r="EP37" s="104" t="str">
        <f ca="1">IF(EO37&lt;&gt;"",RANK(EO37,EO$5:INDIRECT(EP$1,TRUE)),"")</f>
        <v/>
      </c>
      <c r="EQ37" s="51" t="str">
        <f t="shared" ca="1" si="44"/>
        <v>$ER$37:$FC$37</v>
      </c>
      <c r="ER37" s="71">
        <f t="shared" si="45"/>
        <v>0</v>
      </c>
      <c r="ES37" s="71">
        <f t="shared" ca="1" si="46"/>
        <v>0</v>
      </c>
      <c r="ET37" s="71">
        <f t="shared" ca="1" si="47"/>
        <v>0</v>
      </c>
      <c r="EU37" s="71">
        <f t="shared" ca="1" si="48"/>
        <v>0</v>
      </c>
      <c r="EV37" s="71">
        <f t="shared" ca="1" si="49"/>
        <v>0</v>
      </c>
      <c r="EW37" s="71">
        <f t="shared" ca="1" si="50"/>
        <v>0</v>
      </c>
      <c r="EX37" s="71">
        <f t="shared" ca="1" si="51"/>
        <v>0</v>
      </c>
      <c r="EY37" s="71">
        <f t="shared" ca="1" si="52"/>
        <v>0</v>
      </c>
      <c r="EZ37" s="71">
        <f t="shared" ca="1" si="53"/>
        <v>0</v>
      </c>
      <c r="FA37" s="71">
        <f t="shared" ca="1" si="54"/>
        <v>0</v>
      </c>
      <c r="FB37" s="71">
        <f t="shared" ca="1" si="55"/>
        <v>0</v>
      </c>
      <c r="FC37" s="71">
        <f t="shared" ca="1" si="56"/>
        <v>0</v>
      </c>
      <c r="FD37" s="71">
        <f t="shared" ca="1" si="57"/>
        <v>0</v>
      </c>
      <c r="FE37" s="71">
        <f t="shared" ca="1" si="58"/>
        <v>0</v>
      </c>
      <c r="FF37" s="71">
        <f t="shared" ca="1" si="59"/>
        <v>0</v>
      </c>
      <c r="FG37" s="71">
        <f t="shared" ca="1" si="60"/>
        <v>0</v>
      </c>
      <c r="FH37" s="71">
        <f t="shared" ca="1" si="61"/>
        <v>0</v>
      </c>
      <c r="FI37" s="71">
        <f t="shared" ca="1" si="62"/>
        <v>0</v>
      </c>
      <c r="FJ37" s="71">
        <f t="shared" ca="1" si="63"/>
        <v>0</v>
      </c>
      <c r="FK37" s="71">
        <f t="shared" ca="1" si="64"/>
        <v>0</v>
      </c>
      <c r="FL37" s="51" t="str">
        <f t="shared" si="65"/>
        <v>$FM$37:$FX$37</v>
      </c>
      <c r="FM37" s="72">
        <f t="shared" si="66"/>
        <v>0</v>
      </c>
      <c r="FN37" s="51">
        <f t="shared" si="67"/>
        <v>0</v>
      </c>
      <c r="FO37" s="51">
        <f t="shared" si="68"/>
        <v>0</v>
      </c>
      <c r="FP37" s="51">
        <f t="shared" si="69"/>
        <v>0</v>
      </c>
      <c r="FQ37" s="51">
        <f t="shared" si="70"/>
        <v>0</v>
      </c>
      <c r="FR37" s="51">
        <f t="shared" si="71"/>
        <v>0</v>
      </c>
      <c r="FS37" s="51">
        <f t="shared" si="72"/>
        <v>0</v>
      </c>
      <c r="FT37" s="51">
        <f t="shared" si="73"/>
        <v>0</v>
      </c>
      <c r="FU37" s="51">
        <f t="shared" si="74"/>
        <v>0</v>
      </c>
      <c r="FV37" s="51">
        <f t="shared" si="75"/>
        <v>0</v>
      </c>
      <c r="FW37" s="51">
        <f t="shared" si="76"/>
        <v>0</v>
      </c>
      <c r="FX37" s="51">
        <f t="shared" si="77"/>
        <v>0</v>
      </c>
      <c r="FY37" s="51">
        <f t="shared" si="78"/>
        <v>0</v>
      </c>
      <c r="FZ37" s="51">
        <f t="shared" si="79"/>
        <v>0</v>
      </c>
      <c r="GA37" s="51">
        <f t="shared" si="80"/>
        <v>0</v>
      </c>
      <c r="GB37" s="51">
        <f t="shared" si="81"/>
        <v>0</v>
      </c>
      <c r="GC37" s="51">
        <f t="shared" si="82"/>
        <v>0</v>
      </c>
      <c r="GD37" s="51">
        <f t="shared" si="83"/>
        <v>0</v>
      </c>
      <c r="GE37" s="51">
        <f t="shared" si="84"/>
        <v>0</v>
      </c>
      <c r="GF37" s="51">
        <f t="shared" si="85"/>
        <v>0</v>
      </c>
      <c r="GG37" s="51" t="str">
        <f t="shared" si="86"/>
        <v>GS37</v>
      </c>
      <c r="GH37" s="71">
        <f ca="1">GetDiscardScore($ER37:ER37,GH$1)</f>
        <v>0</v>
      </c>
      <c r="GI37" s="71">
        <f ca="1">GetDiscardScore($ER37:ES37,GI$1)</f>
        <v>0</v>
      </c>
      <c r="GJ37" s="71">
        <f ca="1">GetDiscardScore($ER37:ET37,GJ$1)</f>
        <v>0</v>
      </c>
      <c r="GK37" s="71">
        <f ca="1">GetDiscardScore($ER37:EU37,GK$1)</f>
        <v>0</v>
      </c>
      <c r="GL37" s="71">
        <f ca="1">GetDiscardScore($ER37:EV37,GL$1)</f>
        <v>0</v>
      </c>
      <c r="GM37" s="71">
        <f ca="1">GetDiscardScore($ER37:EW37,GM$1)</f>
        <v>0</v>
      </c>
      <c r="GN37" s="71">
        <f ca="1">GetDiscardScore($ER37:EX37,GN$1)</f>
        <v>0</v>
      </c>
      <c r="GO37" s="71">
        <f ca="1">GetDiscardScore($ER37:EY37,GO$1)</f>
        <v>0</v>
      </c>
      <c r="GP37" s="71">
        <f ca="1">GetDiscardScore($ER37:EZ37,GP$1)</f>
        <v>0</v>
      </c>
      <c r="GQ37" s="71">
        <f ca="1">GetDiscardScore($ER37:FA37,GQ$1)</f>
        <v>0</v>
      </c>
      <c r="GR37" s="71">
        <f ca="1">GetDiscardScore($ER37:FB37,GR$1)</f>
        <v>0</v>
      </c>
      <c r="GS37" s="71">
        <f ca="1">GetDiscardScore($ER37:FC37,GS$1)</f>
        <v>0</v>
      </c>
      <c r="GT37" s="71">
        <f ca="1">GetDiscardScore($ER37:FD37,GT$1)</f>
        <v>0</v>
      </c>
      <c r="GU37" s="71">
        <f ca="1">GetDiscardScore($ER37:FE37,GU$1)</f>
        <v>0</v>
      </c>
      <c r="GV37" s="71">
        <f ca="1">GetDiscardScore($ER37:FF37,GV$1)</f>
        <v>0</v>
      </c>
      <c r="GW37" s="71">
        <f ca="1">GetDiscardScore($ER37:FG37,GW$1)</f>
        <v>0</v>
      </c>
      <c r="GX37" s="71">
        <f ca="1">GetDiscardScore($ER37:FH37,GX$1)</f>
        <v>0</v>
      </c>
      <c r="GY37" s="71">
        <f ca="1">GetDiscardScore($ER37:FI37,GY$1)</f>
        <v>0</v>
      </c>
      <c r="GZ37" s="71">
        <f ca="1">GetDiscardScore($ER37:FJ37,GZ$1)</f>
        <v>0</v>
      </c>
      <c r="HA37" s="71">
        <f ca="1">GetDiscardScore($ER37:FK37,HA$1)</f>
        <v>0</v>
      </c>
      <c r="HB37" s="73" t="str">
        <f t="shared" ca="1" si="87"/>
        <v/>
      </c>
      <c r="HC37" s="72" t="str">
        <f ca="1">IF(HB37&lt;&gt;"",RANK(HB37,HB$5:INDIRECT(HC$1,TRUE),0),"")</f>
        <v/>
      </c>
      <c r="HD37" s="70" t="str">
        <f t="shared" ca="1" si="88"/>
        <v/>
      </c>
    </row>
    <row r="38" spans="1:212" s="74" customFormat="1" ht="11.25">
      <c r="A38" s="39">
        <v>34</v>
      </c>
      <c r="B38" s="39" t="str">
        <f ca="1">IF('Raw Data'!B36&lt;&gt;"",'Raw Data'!B36,"")</f>
        <v/>
      </c>
      <c r="C38" s="74" t="str">
        <f ca="1">IF('Raw Data'!C36&lt;&gt;"",'Raw Data'!C36,"")</f>
        <v/>
      </c>
      <c r="D38" s="40" t="str">
        <f t="shared" ca="1" si="22"/>
        <v/>
      </c>
      <c r="E38" s="75" t="str">
        <f t="shared" ca="1" si="23"/>
        <v/>
      </c>
      <c r="F38" s="100" t="str">
        <f t="shared" ca="1" si="90"/>
        <v/>
      </c>
      <c r="G38" s="114" t="str">
        <f ca="1">IF(AND('Raw Data'!D36&lt;&gt;"",'Raw Data'!D36&lt;&gt;0),ROUNDDOWN('Raw Data'!D36,Title!$M$1),"")</f>
        <v/>
      </c>
      <c r="H38" s="110" t="str">
        <f ca="1">IF(AND('Raw Data'!E36&lt;&gt;"",'Raw Data'!E36&lt;&gt;0),'Raw Data'!E36,"")</f>
        <v/>
      </c>
      <c r="I38" s="98" t="str">
        <f ca="1">IF(AND(G38&lt;&gt;"",G38&gt;0),IF(Title!$K$1=0,ROUNDDOWN((1000*G$1)/G38,2),ROUND((1000*G$1)/G38,2)),IF(G38="","",0))</f>
        <v/>
      </c>
      <c r="J38" s="74" t="str">
        <f ca="1">IF(K38&lt;&gt;0,RANK(K38,K$5:INDIRECT(J$1,TRUE)),"")</f>
        <v/>
      </c>
      <c r="K38" s="77">
        <f t="shared" ca="1" si="89"/>
        <v>0</v>
      </c>
      <c r="L38" s="77" t="str">
        <f t="shared" ca="1" si="91"/>
        <v/>
      </c>
      <c r="M38" s="105" t="str">
        <f ca="1">IF(L38&lt;&gt;"",RANK(L38,L$5:INDIRECT(M$1,TRUE)),"")</f>
        <v/>
      </c>
      <c r="N38" s="114" t="str">
        <f ca="1">IF(AND('Raw Data'!F36&lt;&gt;"",'Raw Data'!F36&lt;&gt;0),ROUNDDOWN('Raw Data'!F36,Title!$M$1),"")</f>
        <v/>
      </c>
      <c r="O38" s="110" t="str">
        <f ca="1">IF(AND('Raw Data'!G36&lt;&gt;"",'Raw Data'!G36&lt;&gt;0),'Raw Data'!G36,"")</f>
        <v/>
      </c>
      <c r="P38" s="98" t="str">
        <f ca="1">IF(AND(N38&gt;0,N38&lt;&gt;""),IF(Title!$K$1=0,ROUNDDOWN((1000*N$1)/N38,2),ROUND((1000*N$1)/N38,2)),IF(N38="","",0))</f>
        <v/>
      </c>
      <c r="Q38" s="74" t="str">
        <f ca="1">IF(OR(N38&lt;&gt;"",O38&lt;&gt;""),RANK(R38,R$5:INDIRECT(Q$1,TRUE)),"")</f>
        <v/>
      </c>
      <c r="R38" s="77" t="str">
        <f t="shared" ca="1" si="24"/>
        <v/>
      </c>
      <c r="S38" s="77" t="str">
        <f t="shared" ca="1" si="92"/>
        <v/>
      </c>
      <c r="T38" s="105" t="str">
        <f ca="1">IF(S38&lt;&gt;"",RANK(S38,S$5:INDIRECT(T$1,TRUE)),"")</f>
        <v/>
      </c>
      <c r="U38" s="114" t="str">
        <f ca="1">IF(AND('Raw Data'!H36&lt;&gt;"",'Raw Data'!H36&lt;&gt;0),ROUNDDOWN('Raw Data'!H36,Title!$M$1),"")</f>
        <v/>
      </c>
      <c r="V38" s="110" t="str">
        <f ca="1">IF(AND('Raw Data'!I36&lt;&gt;"",'Raw Data'!I36&lt;&gt;0),'Raw Data'!I36,"")</f>
        <v/>
      </c>
      <c r="W38" s="98" t="str">
        <f ca="1">IF(AND(U38&gt;0,U38&lt;&gt;""),IF(Title!$K$1=0,ROUNDDOWN((1000*U$1)/U38,2),ROUND((1000*U$1)/U38,2)),IF(U38="","",0))</f>
        <v/>
      </c>
      <c r="X38" s="74" t="str">
        <f ca="1">IF(OR(U38&lt;&gt;"",V38&lt;&gt;""),RANK(Y38,Y$5:INDIRECT(X$1,TRUE)),"")</f>
        <v/>
      </c>
      <c r="Y38" s="77" t="str">
        <f t="shared" ca="1" si="25"/>
        <v/>
      </c>
      <c r="Z38" s="77" t="str">
        <f t="shared" ca="1" si="93"/>
        <v/>
      </c>
      <c r="AA38" s="105" t="str">
        <f ca="1">IF(Z38&lt;&gt;"",RANK(Z38,Z$5:INDIRECT(AA$1,TRUE)),"")</f>
        <v/>
      </c>
      <c r="AB38" s="114" t="str">
        <f ca="1">IF(AND('Raw Data'!J36&lt;&gt;"",'Raw Data'!J36&lt;&gt;0),ROUNDDOWN('Raw Data'!J36,Title!$M$1),"")</f>
        <v/>
      </c>
      <c r="AC38" s="110" t="str">
        <f ca="1">IF(AND('Raw Data'!K36&lt;&gt;"",'Raw Data'!K36&lt;&gt;0),'Raw Data'!K36,"")</f>
        <v/>
      </c>
      <c r="AD38" s="98" t="str">
        <f ca="1">IF(AND(AB38&gt;0,AB38&lt;&gt;""),IF(Title!$K$1=0,ROUNDDOWN((1000*AB$1)/AB38,2),ROUND((1000*AB$1)/AB38,2)),IF(AB38="","",0))</f>
        <v/>
      </c>
      <c r="AE38" s="74" t="str">
        <f ca="1">IF(OR(AB38&lt;&gt;"",AC38&lt;&gt;""),RANK(AF38,AF$5:INDIRECT(AE$1,TRUE)),"")</f>
        <v/>
      </c>
      <c r="AF38" s="77" t="str">
        <f t="shared" ca="1" si="26"/>
        <v/>
      </c>
      <c r="AG38" s="77" t="str">
        <f t="shared" ca="1" si="94"/>
        <v/>
      </c>
      <c r="AH38" s="105" t="str">
        <f ca="1">IF(AG38&lt;&gt;"",RANK(AG38,AG$5:INDIRECT(AH$1,TRUE)),"")</f>
        <v/>
      </c>
      <c r="AI38" s="114" t="str">
        <f ca="1">IF(AND('Raw Data'!L36&lt;&gt;"",'Raw Data'!L36&lt;&gt;0),ROUNDDOWN('Raw Data'!L36,Title!$M$1),"")</f>
        <v/>
      </c>
      <c r="AJ38" s="110" t="str">
        <f ca="1">IF(AND('Raw Data'!M36&lt;&gt;"",'Raw Data'!M36&lt;&gt;0),'Raw Data'!M36,"")</f>
        <v/>
      </c>
      <c r="AK38" s="98" t="str">
        <f ca="1">IF(AND(AI38&gt;0,AI38&lt;&gt;""),IF(Title!$K$1=0,ROUNDDOWN((1000*AI$1)/AI38,2),ROUND((1000*AI$1)/AI38,2)),IF(AI38="","",0))</f>
        <v/>
      </c>
      <c r="AL38" s="74" t="str">
        <f ca="1">IF(OR(AI38&lt;&gt;"",AJ38&lt;&gt;""),RANK(AM38,AM$5:INDIRECT(AL$1,TRUE)),"")</f>
        <v/>
      </c>
      <c r="AM38" s="77" t="str">
        <f t="shared" ca="1" si="27"/>
        <v/>
      </c>
      <c r="AN38" s="77" t="str">
        <f t="shared" ca="1" si="95"/>
        <v/>
      </c>
      <c r="AO38" s="105" t="str">
        <f ca="1">IF(AN38&lt;&gt;"",RANK(AN38,AN$5:INDIRECT(AO$1,TRUE)),"")</f>
        <v/>
      </c>
      <c r="AP38" s="114" t="str">
        <f ca="1">IF(AND('Raw Data'!N36&lt;&gt;"",'Raw Data'!N36&lt;&gt;0),ROUNDDOWN('Raw Data'!N36,Title!$M$1),"")</f>
        <v/>
      </c>
      <c r="AQ38" s="110" t="str">
        <f ca="1">IF(AND('Raw Data'!O36&lt;&gt;"",'Raw Data'!O36&lt;&gt;0),'Raw Data'!O36,"")</f>
        <v/>
      </c>
      <c r="AR38" s="98" t="str">
        <f ca="1">IF(AND(AP38&gt;0,AP38&lt;&gt;""),IF(Title!$K$1=0,ROUNDDOWN((1000*AP$1)/AP38,2),ROUND((1000*AP$1)/AP38,2)),IF(AP38="","",0))</f>
        <v/>
      </c>
      <c r="AS38" s="74" t="str">
        <f ca="1">IF(OR(AP38&lt;&gt;"",AQ38&lt;&gt;""),RANK(AT38,AT$5:INDIRECT(AS$1,TRUE)),"")</f>
        <v/>
      </c>
      <c r="AT38" s="77" t="str">
        <f t="shared" ca="1" si="28"/>
        <v/>
      </c>
      <c r="AU38" s="77" t="str">
        <f t="shared" ca="1" si="96"/>
        <v/>
      </c>
      <c r="AV38" s="105" t="str">
        <f ca="1">IF(AU38&lt;&gt;"",RANK(AU38,AU$5:INDIRECT(AV$1,TRUE)),"")</f>
        <v/>
      </c>
      <c r="AW38" s="114" t="str">
        <f ca="1">IF(AND('Raw Data'!P36&lt;&gt;"",'Raw Data'!P36&lt;&gt;0),ROUNDDOWN('Raw Data'!P36,Title!$M$1),"")</f>
        <v/>
      </c>
      <c r="AX38" s="110" t="str">
        <f ca="1">IF(AND('Raw Data'!Q36&lt;&gt;"",'Raw Data'!Q36&lt;&gt;0),'Raw Data'!Q36,"")</f>
        <v/>
      </c>
      <c r="AY38" s="98" t="str">
        <f ca="1">IF(AND(AW38&gt;0,AW38&lt;&gt;""),IF(Title!$K$1=0,ROUNDDOWN((1000*AW$1)/AW38,2),ROUND((1000*AW$1)/AW38,2)),IF(AW38="","",0))</f>
        <v/>
      </c>
      <c r="AZ38" s="74" t="str">
        <f ca="1">IF(OR(AW38&lt;&gt;"",AX38&lt;&gt;""),RANK(BA38,BA$5:INDIRECT(AZ$1,TRUE)),"")</f>
        <v/>
      </c>
      <c r="BA38" s="77" t="str">
        <f t="shared" ca="1" si="29"/>
        <v/>
      </c>
      <c r="BB38" s="77" t="str">
        <f t="shared" ca="1" si="97"/>
        <v/>
      </c>
      <c r="BC38" s="105" t="str">
        <f ca="1">IF(BB38&lt;&gt;"",RANK(BB38,BB$5:INDIRECT(BC$1,TRUE)),"")</f>
        <v/>
      </c>
      <c r="BD38" s="114" t="str">
        <f ca="1">IF(AND('Raw Data'!R36&lt;&gt;"",'Raw Data'!R36&lt;&gt;0),ROUNDDOWN('Raw Data'!R36,Title!$M$1),"")</f>
        <v/>
      </c>
      <c r="BE38" s="110" t="str">
        <f ca="1">IF(AND('Raw Data'!S36&lt;&gt;"",'Raw Data'!S36&lt;&gt;0),'Raw Data'!S36,"")</f>
        <v/>
      </c>
      <c r="BF38" s="98" t="str">
        <f ca="1">IF(AND(BD38&gt;0,BD38&lt;&gt;""),IF(Title!$K$1=0,ROUNDDOWN((1000*BD$1)/BD38,2),ROUND((1000*BD$1)/BD38,2)),IF(BD38="","",0))</f>
        <v/>
      </c>
      <c r="BG38" s="74" t="str">
        <f ca="1">IF(OR(BD38&lt;&gt;"",BE38&lt;&gt;""),RANK(BH38,BH$5:INDIRECT(BG$1,TRUE)),"")</f>
        <v/>
      </c>
      <c r="BH38" s="77" t="str">
        <f t="shared" ca="1" si="30"/>
        <v/>
      </c>
      <c r="BI38" s="77" t="str">
        <f t="shared" ca="1" si="98"/>
        <v/>
      </c>
      <c r="BJ38" s="105" t="str">
        <f ca="1">IF(BI38&lt;&gt;"",RANK(BI38,BI$5:INDIRECT(BJ$1,TRUE)),"")</f>
        <v/>
      </c>
      <c r="BK38" s="114" t="str">
        <f ca="1">IF(AND('Raw Data'!T36&lt;&gt;"",'Raw Data'!T36&lt;&gt;0),ROUNDDOWN('Raw Data'!T36,Title!$M$1),"")</f>
        <v/>
      </c>
      <c r="BL38" s="110" t="str">
        <f ca="1">IF(AND('Raw Data'!U36&lt;&gt;"",'Raw Data'!U36&lt;&gt;0),'Raw Data'!U36,"")</f>
        <v/>
      </c>
      <c r="BM38" s="98" t="str">
        <f t="shared" ca="1" si="31"/>
        <v/>
      </c>
      <c r="BN38" s="74" t="str">
        <f ca="1">IF(OR(BK38&lt;&gt;"",BL38&lt;&gt;""),RANK(BO38,BO$5:INDIRECT(BN$1,TRUE)),"")</f>
        <v/>
      </c>
      <c r="BO38" s="77" t="str">
        <f t="shared" ca="1" si="32"/>
        <v/>
      </c>
      <c r="BP38" s="77" t="str">
        <f t="shared" ca="1" si="99"/>
        <v/>
      </c>
      <c r="BQ38" s="105" t="str">
        <f ca="1">IF(BP38&lt;&gt;"",RANK(BP38,BP$5:INDIRECT(BQ$1,TRUE)),"")</f>
        <v/>
      </c>
      <c r="BR38" s="114" t="str">
        <f ca="1">IF(AND('Raw Data'!V36&lt;&gt;"",'Raw Data'!V36&lt;&gt;0),ROUNDDOWN('Raw Data'!V36,Title!$M$1),"")</f>
        <v/>
      </c>
      <c r="BS38" s="110" t="str">
        <f ca="1">IF(AND('Raw Data'!W36&lt;&gt;"",'Raw Data'!W36&lt;&gt;0),'Raw Data'!W36,"")</f>
        <v/>
      </c>
      <c r="BT38" s="98" t="str">
        <f ca="1">IF(AND(BR38&gt;0,BR38&lt;&gt;""),IF(Title!$K$1=0,ROUNDDOWN((1000*BR$1)/BR38,2),ROUND((1000*BR$1)/BR38,2)),IF(BR38="","",0))</f>
        <v/>
      </c>
      <c r="BU38" s="74" t="str">
        <f ca="1">IF(OR(BR38&lt;&gt;"",BS38&lt;&gt;""),RANK(BV38,BV$5:INDIRECT(BU$1,TRUE)),"")</f>
        <v/>
      </c>
      <c r="BV38" s="77" t="str">
        <f t="shared" ca="1" si="33"/>
        <v/>
      </c>
      <c r="BW38" s="77" t="str">
        <f t="shared" ca="1" si="100"/>
        <v/>
      </c>
      <c r="BX38" s="105" t="str">
        <f ca="1">IF(BW38&lt;&gt;"",RANK(BW38,BW$5:INDIRECT(BX$1,TRUE)),"")</f>
        <v/>
      </c>
      <c r="BY38" s="114" t="str">
        <f ca="1">IF(AND('Raw Data'!X36&lt;&gt;"",'Raw Data'!X36&lt;&gt;0),ROUNDDOWN('Raw Data'!X36,Title!$M$1),"")</f>
        <v/>
      </c>
      <c r="BZ38" s="110" t="str">
        <f ca="1">IF(AND('Raw Data'!Y36&lt;&gt;"",'Raw Data'!Y36&lt;&gt;0),'Raw Data'!Y36,"")</f>
        <v/>
      </c>
      <c r="CA38" s="98" t="str">
        <f ca="1">IF(AND(BY38&gt;0,BY38&lt;&gt;""),IF(Title!$K$1=0,ROUNDDOWN((1000*BY$1)/BY38,2),ROUND((1000*BY$1)/BY38,2)),IF(BY38="","",0))</f>
        <v/>
      </c>
      <c r="CB38" s="74" t="str">
        <f ca="1">IF(OR(BY38&lt;&gt;"",BZ38&lt;&gt;""),RANK(CC38,CC$5:INDIRECT(CB$1,TRUE)),"")</f>
        <v/>
      </c>
      <c r="CC38" s="77" t="str">
        <f t="shared" ca="1" si="34"/>
        <v/>
      </c>
      <c r="CD38" s="77" t="str">
        <f t="shared" ca="1" si="101"/>
        <v/>
      </c>
      <c r="CE38" s="105" t="str">
        <f ca="1">IF(CD38&lt;&gt;"",RANK(CD38,CD$5:INDIRECT(CE$1,TRUE)),"")</f>
        <v/>
      </c>
      <c r="CF38" s="114" t="str">
        <f ca="1">IF(AND('Raw Data'!Z36&lt;&gt;"",'Raw Data'!Z36&lt;&gt;0),ROUNDDOWN('Raw Data'!Z36,Title!$M$1),"")</f>
        <v/>
      </c>
      <c r="CG38" s="110" t="str">
        <f ca="1">IF(AND('Raw Data'!AA36&lt;&gt;"",'Raw Data'!AA36&lt;&gt;0),'Raw Data'!AA36,"")</f>
        <v/>
      </c>
      <c r="CH38" s="98" t="str">
        <f ca="1">IF(AND(CF38&gt;0,CF38&lt;&gt;""),IF(Title!$K$1=0,ROUNDDOWN((1000*CF$1)/CF38,2),ROUND((1000*CF$1)/CF38,2)),IF(CF38="","",0))</f>
        <v/>
      </c>
      <c r="CI38" s="74" t="str">
        <f ca="1">IF(OR(CF38&lt;&gt;"",CG38&lt;&gt;""),RANK(CJ38,CJ$5:INDIRECT(CI$1,TRUE)),"")</f>
        <v/>
      </c>
      <c r="CJ38" s="77" t="str">
        <f t="shared" ca="1" si="35"/>
        <v/>
      </c>
      <c r="CK38" s="77" t="str">
        <f t="shared" ca="1" si="102"/>
        <v/>
      </c>
      <c r="CL38" s="105" t="str">
        <f ca="1">IF(CK38&lt;&gt;"",RANK(CK38,CK$5:INDIRECT(CL$1,TRUE)),"")</f>
        <v/>
      </c>
      <c r="CM38" s="114" t="str">
        <f ca="1">IF(AND('Raw Data'!AB36&lt;&gt;"",'Raw Data'!AB36&lt;&gt;0),ROUNDDOWN('Raw Data'!AB36,Title!$M$1),"")</f>
        <v/>
      </c>
      <c r="CN38" s="110" t="str">
        <f ca="1">IF(AND('Raw Data'!AC36&lt;&gt;"",'Raw Data'!AC36&lt;&gt;0),'Raw Data'!AC36,"")</f>
        <v/>
      </c>
      <c r="CO38" s="98" t="str">
        <f ca="1">IF(AND(CM38&gt;0,CM38&lt;&gt;""),IF(Title!$K$1=0,ROUNDDOWN((1000*CM$1)/CM38,2),ROUND((1000*CM$1)/CM38,2)),IF(CM38="","",0))</f>
        <v/>
      </c>
      <c r="CP38" s="74" t="str">
        <f ca="1">IF(OR(CM38&lt;&gt;"",CN38&lt;&gt;""),RANK(CQ38,CQ$5:INDIRECT(CP$1,TRUE)),"")</f>
        <v/>
      </c>
      <c r="CQ38" s="77" t="str">
        <f t="shared" ca="1" si="36"/>
        <v/>
      </c>
      <c r="CR38" s="77" t="str">
        <f t="shared" ca="1" si="103"/>
        <v/>
      </c>
      <c r="CS38" s="105" t="str">
        <f ca="1">IF(CR38&lt;&gt;"",RANK(CR38,CR$5:INDIRECT(CS$1,TRUE)),"")</f>
        <v/>
      </c>
      <c r="CT38" s="114" t="str">
        <f ca="1">IF(AND('Raw Data'!AD36&lt;&gt;"",'Raw Data'!AD36&lt;&gt;0),ROUNDDOWN('Raw Data'!AD36,Title!$M$1),"")</f>
        <v/>
      </c>
      <c r="CU38" s="110" t="str">
        <f ca="1">IF(AND('Raw Data'!AE36&lt;&gt;"",'Raw Data'!AE36&lt;&gt;0),'Raw Data'!AE36,"")</f>
        <v/>
      </c>
      <c r="CV38" s="98" t="str">
        <f ca="1">IF(AND(CT38&gt;0,CT38&lt;&gt;""),IF(Title!$K$1=0,ROUNDDOWN((1000*CT$1)/CT38,2),ROUND((1000*CT$1)/CT38,2)),IF(CT38="","",0))</f>
        <v/>
      </c>
      <c r="CW38" s="74" t="str">
        <f ca="1">IF(OR(CT38&lt;&gt;"",CU38&lt;&gt;""),RANK(CX38,CX$5:INDIRECT(CW$1,TRUE)),"")</f>
        <v/>
      </c>
      <c r="CX38" s="77" t="str">
        <f t="shared" ca="1" si="37"/>
        <v/>
      </c>
      <c r="CY38" s="77" t="str">
        <f t="shared" ca="1" si="104"/>
        <v/>
      </c>
      <c r="CZ38" s="105" t="str">
        <f ca="1">IF(CY38&lt;&gt;"",RANK(CY38,CY$5:INDIRECT(CZ$1,TRUE)),"")</f>
        <v/>
      </c>
      <c r="DA38" s="114" t="str">
        <f ca="1">IF(AND('Raw Data'!AF36&lt;&gt;"",'Raw Data'!AF36&lt;&gt;0),ROUNDDOWN('Raw Data'!AF36,Title!$M$1),"")</f>
        <v/>
      </c>
      <c r="DB38" s="110" t="str">
        <f ca="1">IF(AND('Raw Data'!AG36&lt;&gt;"",'Raw Data'!AG36&lt;&gt;0),'Raw Data'!AG36,"")</f>
        <v/>
      </c>
      <c r="DC38" s="98" t="str">
        <f ca="1">IF(AND(DA38&gt;0,DA38&lt;&gt;""),IF(Title!$K$1=0,ROUNDDOWN((1000*DA$1)/DA38,2),ROUND((1000*DA$1)/DA38,2)),IF(DA38="","",0))</f>
        <v/>
      </c>
      <c r="DD38" s="74" t="str">
        <f ca="1">IF(OR(DA38&lt;&gt;"",DB38&lt;&gt;""),RANK(DE38,DE$5:INDIRECT(DD$1,TRUE)),"")</f>
        <v/>
      </c>
      <c r="DE38" s="77" t="str">
        <f t="shared" ca="1" si="38"/>
        <v/>
      </c>
      <c r="DF38" s="77" t="str">
        <f t="shared" ca="1" si="105"/>
        <v/>
      </c>
      <c r="DG38" s="105" t="str">
        <f ca="1">IF(DF38&lt;&gt;"",RANK(DF38,DF$5:INDIRECT(DG$1,TRUE)),"")</f>
        <v/>
      </c>
      <c r="DH38" s="114" t="str">
        <f ca="1">IF(AND('Raw Data'!AH36&lt;&gt;"",'Raw Data'!AH36&lt;&gt;0),ROUNDDOWN('Raw Data'!AH36,Title!$M$1),"")</f>
        <v/>
      </c>
      <c r="DI38" s="110" t="str">
        <f ca="1">IF(AND('Raw Data'!AI36&lt;&gt;"",'Raw Data'!AI36&lt;&gt;0),'Raw Data'!AI36,"")</f>
        <v/>
      </c>
      <c r="DJ38" s="98" t="str">
        <f ca="1">IF(AND(DH38&gt;0,DH38&lt;&gt;""),IF(Title!$K$1=0,ROUNDDOWN((1000*DH$1)/DH38,2),ROUND((1000*DH$1)/DH38,2)),IF(DH38="","",0))</f>
        <v/>
      </c>
      <c r="DK38" s="74" t="str">
        <f ca="1">IF(OR(DH38&lt;&gt;"",DI38&lt;&gt;""),RANK(DL38,DL$5:INDIRECT(DK$1,TRUE)),"")</f>
        <v/>
      </c>
      <c r="DL38" s="77" t="str">
        <f t="shared" ca="1" si="39"/>
        <v/>
      </c>
      <c r="DM38" s="77" t="str">
        <f t="shared" ca="1" si="106"/>
        <v/>
      </c>
      <c r="DN38" s="105" t="str">
        <f ca="1">IF(DM38&lt;&gt;"",RANK(DM38,DM$5:INDIRECT(DN$1,TRUE)),"")</f>
        <v/>
      </c>
      <c r="DO38" s="114" t="str">
        <f ca="1">IF(AND('Raw Data'!AJ36&lt;&gt;"",'Raw Data'!AJ36&lt;&gt;0),ROUNDDOWN('Raw Data'!AJ36,Title!$M$1),"")</f>
        <v/>
      </c>
      <c r="DP38" s="110" t="str">
        <f ca="1">IF(AND('Raw Data'!AK36&lt;&gt;"",'Raw Data'!AK36&lt;&gt;0),'Raw Data'!AK36,"")</f>
        <v/>
      </c>
      <c r="DQ38" s="98" t="str">
        <f ca="1">IF(AND(DO38&gt;0,DO38&lt;&gt;""),IF(Title!$K$1=0,ROUNDDOWN((1000*DO$1)/DO38,2),ROUND((1000*DO$1)/DO38,2)),IF(DO38="","",0))</f>
        <v/>
      </c>
      <c r="DR38" s="74" t="str">
        <f ca="1">IF(OR(DO38&lt;&gt;"",DP38&lt;&gt;""),RANK(DS38,DS$5:INDIRECT(DR$1,TRUE)),"")</f>
        <v/>
      </c>
      <c r="DS38" s="77" t="str">
        <f t="shared" ca="1" si="40"/>
        <v/>
      </c>
      <c r="DT38" s="77" t="str">
        <f t="shared" ca="1" si="107"/>
        <v/>
      </c>
      <c r="DU38" s="105" t="str">
        <f ca="1">IF(DT38&lt;&gt;"",RANK(DT38,DT$5:INDIRECT(DU$1,TRUE)),"")</f>
        <v/>
      </c>
      <c r="DV38" s="114" t="str">
        <f ca="1">IF(AND('Raw Data'!AL36&lt;&gt;"",'Raw Data'!AL36&lt;&gt;0),ROUNDDOWN('Raw Data'!AL36,Title!$M$1),"")</f>
        <v/>
      </c>
      <c r="DW38" s="110" t="str">
        <f ca="1">IF(AND('Raw Data'!AM36&lt;&gt;"",'Raw Data'!AM36&lt;&gt;0),'Raw Data'!AM36,"")</f>
        <v/>
      </c>
      <c r="DX38" s="98" t="str">
        <f ca="1">IF(AND(DV38&gt;0,DV38&lt;&gt;""),IF(Title!$K$1=0,ROUNDDOWN((1000*DV$1)/DV38,2),ROUND((1000*DV$1)/DV38,2)),IF(DV38="","",0))</f>
        <v/>
      </c>
      <c r="DY38" s="74" t="str">
        <f ca="1">IF(OR(DV38&lt;&gt;"",DW38&lt;&gt;""),RANK(DZ38,DZ$5:INDIRECT(DY$1,TRUE)),"")</f>
        <v/>
      </c>
      <c r="DZ38" s="77" t="str">
        <f t="shared" ca="1" si="41"/>
        <v/>
      </c>
      <c r="EA38" s="77" t="str">
        <f t="shared" ca="1" si="108"/>
        <v/>
      </c>
      <c r="EB38" s="105" t="str">
        <f ca="1">IF(EA38&lt;&gt;"",RANK(EA38,EA$5:INDIRECT(EB$1,TRUE)),"")</f>
        <v/>
      </c>
      <c r="EC38" s="114" t="str">
        <f ca="1">IF(AND('Raw Data'!AN36&lt;&gt;"",'Raw Data'!AN36&lt;&gt;0),ROUNDDOWN('Raw Data'!AN36,Title!$M$1),"")</f>
        <v/>
      </c>
      <c r="ED38" s="110" t="str">
        <f ca="1">IF(AND('Raw Data'!AO36&lt;&gt;"",'Raw Data'!AO36&lt;&gt;0),'Raw Data'!AO36,"")</f>
        <v/>
      </c>
      <c r="EE38" s="98" t="str">
        <f ca="1">IF(AND(EC38&gt;0,EC38&lt;&gt;""),IF(Title!$K$1=0,ROUNDDOWN((1000*EC$1)/EC38,2),ROUND((1000*EC$1)/EC38,2)),IF(EC38="","",0))</f>
        <v/>
      </c>
      <c r="EF38" s="74" t="str">
        <f ca="1">IF(OR(EC38&lt;&gt;"",ED38&lt;&gt;""),RANK(EG38,EG$5:INDIRECT(EF$1,TRUE)),"")</f>
        <v/>
      </c>
      <c r="EG38" s="77" t="str">
        <f t="shared" ca="1" si="42"/>
        <v/>
      </c>
      <c r="EH38" s="77" t="str">
        <f t="shared" ca="1" si="109"/>
        <v/>
      </c>
      <c r="EI38" s="105" t="str">
        <f ca="1">IF(EH38&lt;&gt;"",RANK(EH38,EH$5:INDIRECT(EI$1,TRUE)),"")</f>
        <v/>
      </c>
      <c r="EJ38" s="114" t="str">
        <f ca="1">IF(AND('Raw Data'!AP36&lt;&gt;"",'Raw Data'!AP36&lt;&gt;0),ROUNDDOWN('Raw Data'!AP36,Title!$M$1),"")</f>
        <v/>
      </c>
      <c r="EK38" s="107" t="str">
        <f ca="1">IF(AND('Raw Data'!AQ36&lt;&gt;"",'Raw Data'!AQ36&lt;&gt;0),'Raw Data'!AQ36,"")</f>
        <v/>
      </c>
      <c r="EL38" s="98" t="str">
        <f ca="1">IF(AND(EJ38&gt;0,EJ38&lt;&gt;""),IF(Title!$K$1=0,ROUNDDOWN((1000*EJ$1)/EJ38,2),ROUND((1000*EJ$1)/EJ38,2)),IF(EJ38="","",0))</f>
        <v/>
      </c>
      <c r="EM38" s="74" t="str">
        <f ca="1">IF(OR(EJ38&lt;&gt;"",EK38&lt;&gt;""),RANK(EN38,EN$5:INDIRECT(EM$1,TRUE)),"")</f>
        <v/>
      </c>
      <c r="EN38" s="77" t="str">
        <f t="shared" ca="1" si="43"/>
        <v/>
      </c>
      <c r="EO38" s="77" t="str">
        <f t="shared" ca="1" si="110"/>
        <v/>
      </c>
      <c r="EP38" s="105" t="str">
        <f ca="1">IF(EO38&lt;&gt;"",RANK(EO38,EO$5:INDIRECT(EP$1,TRUE)),"")</f>
        <v/>
      </c>
      <c r="EQ38" s="74" t="str">
        <f t="shared" ca="1" si="44"/>
        <v>$ER$38:$FC$38</v>
      </c>
      <c r="ER38" s="77">
        <f t="shared" si="45"/>
        <v>0</v>
      </c>
      <c r="ES38" s="77">
        <f t="shared" ca="1" si="46"/>
        <v>0</v>
      </c>
      <c r="ET38" s="77">
        <f t="shared" ca="1" si="47"/>
        <v>0</v>
      </c>
      <c r="EU38" s="77">
        <f t="shared" ca="1" si="48"/>
        <v>0</v>
      </c>
      <c r="EV38" s="77">
        <f t="shared" ca="1" si="49"/>
        <v>0</v>
      </c>
      <c r="EW38" s="77">
        <f t="shared" ca="1" si="50"/>
        <v>0</v>
      </c>
      <c r="EX38" s="77">
        <f t="shared" ca="1" si="51"/>
        <v>0</v>
      </c>
      <c r="EY38" s="77">
        <f t="shared" ca="1" si="52"/>
        <v>0</v>
      </c>
      <c r="EZ38" s="77">
        <f t="shared" ca="1" si="53"/>
        <v>0</v>
      </c>
      <c r="FA38" s="77">
        <f t="shared" ca="1" si="54"/>
        <v>0</v>
      </c>
      <c r="FB38" s="77">
        <f t="shared" ca="1" si="55"/>
        <v>0</v>
      </c>
      <c r="FC38" s="77">
        <f t="shared" ca="1" si="56"/>
        <v>0</v>
      </c>
      <c r="FD38" s="77">
        <f t="shared" ca="1" si="57"/>
        <v>0</v>
      </c>
      <c r="FE38" s="77">
        <f t="shared" ca="1" si="58"/>
        <v>0</v>
      </c>
      <c r="FF38" s="77">
        <f t="shared" ca="1" si="59"/>
        <v>0</v>
      </c>
      <c r="FG38" s="77">
        <f t="shared" ca="1" si="60"/>
        <v>0</v>
      </c>
      <c r="FH38" s="77">
        <f t="shared" ca="1" si="61"/>
        <v>0</v>
      </c>
      <c r="FI38" s="77">
        <f t="shared" ca="1" si="62"/>
        <v>0</v>
      </c>
      <c r="FJ38" s="77">
        <f t="shared" ca="1" si="63"/>
        <v>0</v>
      </c>
      <c r="FK38" s="77">
        <f t="shared" ca="1" si="64"/>
        <v>0</v>
      </c>
      <c r="FL38" s="74" t="str">
        <f t="shared" si="65"/>
        <v>$FM$38:$FX$38</v>
      </c>
      <c r="FM38" s="78">
        <f t="shared" si="66"/>
        <v>0</v>
      </c>
      <c r="FN38" s="74">
        <f t="shared" si="67"/>
        <v>0</v>
      </c>
      <c r="FO38" s="74">
        <f t="shared" si="68"/>
        <v>0</v>
      </c>
      <c r="FP38" s="74">
        <f t="shared" si="69"/>
        <v>0</v>
      </c>
      <c r="FQ38" s="74">
        <f t="shared" si="70"/>
        <v>0</v>
      </c>
      <c r="FR38" s="74">
        <f t="shared" si="71"/>
        <v>0</v>
      </c>
      <c r="FS38" s="74">
        <f t="shared" si="72"/>
        <v>0</v>
      </c>
      <c r="FT38" s="74">
        <f t="shared" si="73"/>
        <v>0</v>
      </c>
      <c r="FU38" s="74">
        <f t="shared" si="74"/>
        <v>0</v>
      </c>
      <c r="FV38" s="74">
        <f t="shared" si="75"/>
        <v>0</v>
      </c>
      <c r="FW38" s="74">
        <f t="shared" si="76"/>
        <v>0</v>
      </c>
      <c r="FX38" s="74">
        <f t="shared" si="77"/>
        <v>0</v>
      </c>
      <c r="FY38" s="74">
        <f t="shared" si="78"/>
        <v>0</v>
      </c>
      <c r="FZ38" s="74">
        <f t="shared" si="79"/>
        <v>0</v>
      </c>
      <c r="GA38" s="74">
        <f t="shared" si="80"/>
        <v>0</v>
      </c>
      <c r="GB38" s="74">
        <f t="shared" si="81"/>
        <v>0</v>
      </c>
      <c r="GC38" s="74">
        <f t="shared" si="82"/>
        <v>0</v>
      </c>
      <c r="GD38" s="74">
        <f t="shared" si="83"/>
        <v>0</v>
      </c>
      <c r="GE38" s="74">
        <f t="shared" si="84"/>
        <v>0</v>
      </c>
      <c r="GF38" s="74">
        <f t="shared" si="85"/>
        <v>0</v>
      </c>
      <c r="GG38" s="74" t="str">
        <f t="shared" si="86"/>
        <v>GS38</v>
      </c>
      <c r="GH38" s="77">
        <f ca="1">GetDiscardScore($ER38:ER38,GH$1)</f>
        <v>0</v>
      </c>
      <c r="GI38" s="77">
        <f ca="1">GetDiscardScore($ER38:ES38,GI$1)</f>
        <v>0</v>
      </c>
      <c r="GJ38" s="77">
        <f ca="1">GetDiscardScore($ER38:ET38,GJ$1)</f>
        <v>0</v>
      </c>
      <c r="GK38" s="77">
        <f ca="1">GetDiscardScore($ER38:EU38,GK$1)</f>
        <v>0</v>
      </c>
      <c r="GL38" s="77">
        <f ca="1">GetDiscardScore($ER38:EV38,GL$1)</f>
        <v>0</v>
      </c>
      <c r="GM38" s="77">
        <f ca="1">GetDiscardScore($ER38:EW38,GM$1)</f>
        <v>0</v>
      </c>
      <c r="GN38" s="77">
        <f ca="1">GetDiscardScore($ER38:EX38,GN$1)</f>
        <v>0</v>
      </c>
      <c r="GO38" s="77">
        <f ca="1">GetDiscardScore($ER38:EY38,GO$1)</f>
        <v>0</v>
      </c>
      <c r="GP38" s="77">
        <f ca="1">GetDiscardScore($ER38:EZ38,GP$1)</f>
        <v>0</v>
      </c>
      <c r="GQ38" s="77">
        <f ca="1">GetDiscardScore($ER38:FA38,GQ$1)</f>
        <v>0</v>
      </c>
      <c r="GR38" s="77">
        <f ca="1">GetDiscardScore($ER38:FB38,GR$1)</f>
        <v>0</v>
      </c>
      <c r="GS38" s="77">
        <f ca="1">GetDiscardScore($ER38:FC38,GS$1)</f>
        <v>0</v>
      </c>
      <c r="GT38" s="77">
        <f ca="1">GetDiscardScore($ER38:FD38,GT$1)</f>
        <v>0</v>
      </c>
      <c r="GU38" s="77">
        <f ca="1">GetDiscardScore($ER38:FE38,GU$1)</f>
        <v>0</v>
      </c>
      <c r="GV38" s="77">
        <f ca="1">GetDiscardScore($ER38:FF38,GV$1)</f>
        <v>0</v>
      </c>
      <c r="GW38" s="77">
        <f ca="1">GetDiscardScore($ER38:FG38,GW$1)</f>
        <v>0</v>
      </c>
      <c r="GX38" s="77">
        <f ca="1">GetDiscardScore($ER38:FH38,GX$1)</f>
        <v>0</v>
      </c>
      <c r="GY38" s="77">
        <f ca="1">GetDiscardScore($ER38:FI38,GY$1)</f>
        <v>0</v>
      </c>
      <c r="GZ38" s="77">
        <f ca="1">GetDiscardScore($ER38:FJ38,GZ$1)</f>
        <v>0</v>
      </c>
      <c r="HA38" s="77">
        <f ca="1">GetDiscardScore($ER38:FK38,HA$1)</f>
        <v>0</v>
      </c>
      <c r="HB38" s="79" t="str">
        <f t="shared" ca="1" si="87"/>
        <v/>
      </c>
      <c r="HC38" s="78" t="str">
        <f ca="1">IF(HB38&lt;&gt;"",RANK(HB38,HB$5:INDIRECT(HC$1,TRUE),0),"")</f>
        <v/>
      </c>
      <c r="HD38" s="76" t="str">
        <f t="shared" ca="1" si="88"/>
        <v/>
      </c>
    </row>
    <row r="39" spans="1:212" s="74" customFormat="1" ht="11.25">
      <c r="A39" s="39">
        <v>35</v>
      </c>
      <c r="B39" s="39" t="str">
        <f ca="1">IF('Raw Data'!B37&lt;&gt;"",'Raw Data'!B37,"")</f>
        <v/>
      </c>
      <c r="C39" s="74" t="str">
        <f ca="1">IF('Raw Data'!C37&lt;&gt;"",'Raw Data'!C37,"")</f>
        <v/>
      </c>
      <c r="D39" s="40" t="str">
        <f t="shared" ca="1" si="22"/>
        <v/>
      </c>
      <c r="E39" s="75" t="str">
        <f t="shared" ca="1" si="23"/>
        <v/>
      </c>
      <c r="F39" s="100" t="str">
        <f t="shared" ca="1" si="90"/>
        <v/>
      </c>
      <c r="G39" s="114" t="str">
        <f ca="1">IF(AND('Raw Data'!D37&lt;&gt;"",'Raw Data'!D37&lt;&gt;0),ROUNDDOWN('Raw Data'!D37,Title!$M$1),"")</f>
        <v/>
      </c>
      <c r="H39" s="110" t="str">
        <f ca="1">IF(AND('Raw Data'!E37&lt;&gt;"",'Raw Data'!E37&lt;&gt;0),'Raw Data'!E37,"")</f>
        <v/>
      </c>
      <c r="I39" s="98" t="str">
        <f ca="1">IF(AND(G39&lt;&gt;"",G39&gt;0),IF(Title!$K$1=0,ROUNDDOWN((1000*G$1)/G39,2),ROUND((1000*G$1)/G39,2)),IF(G39="","",0))</f>
        <v/>
      </c>
      <c r="J39" s="74" t="str">
        <f ca="1">IF(K39&lt;&gt;0,RANK(K39,K$5:INDIRECT(J$1,TRUE)),"")</f>
        <v/>
      </c>
      <c r="K39" s="77">
        <f t="shared" ca="1" si="89"/>
        <v>0</v>
      </c>
      <c r="L39" s="77" t="str">
        <f t="shared" ca="1" si="91"/>
        <v/>
      </c>
      <c r="M39" s="105" t="str">
        <f ca="1">IF(L39&lt;&gt;"",RANK(L39,L$5:INDIRECT(M$1,TRUE)),"")</f>
        <v/>
      </c>
      <c r="N39" s="114" t="str">
        <f ca="1">IF(AND('Raw Data'!F37&lt;&gt;"",'Raw Data'!F37&lt;&gt;0),ROUNDDOWN('Raw Data'!F37,Title!$M$1),"")</f>
        <v/>
      </c>
      <c r="O39" s="110" t="str">
        <f ca="1">IF(AND('Raw Data'!G37&lt;&gt;"",'Raw Data'!G37&lt;&gt;0),'Raw Data'!G37,"")</f>
        <v/>
      </c>
      <c r="P39" s="98" t="str">
        <f ca="1">IF(AND(N39&gt;0,N39&lt;&gt;""),IF(Title!$K$1=0,ROUNDDOWN((1000*N$1)/N39,2),ROUND((1000*N$1)/N39,2)),IF(N39="","",0))</f>
        <v/>
      </c>
      <c r="Q39" s="74" t="str">
        <f ca="1">IF(OR(N39&lt;&gt;"",O39&lt;&gt;""),RANK(R39,R$5:INDIRECT(Q$1,TRUE)),"")</f>
        <v/>
      </c>
      <c r="R39" s="77" t="str">
        <f t="shared" ca="1" si="24"/>
        <v/>
      </c>
      <c r="S39" s="77" t="str">
        <f t="shared" ca="1" si="92"/>
        <v/>
      </c>
      <c r="T39" s="105" t="str">
        <f ca="1">IF(S39&lt;&gt;"",RANK(S39,S$5:INDIRECT(T$1,TRUE)),"")</f>
        <v/>
      </c>
      <c r="U39" s="114" t="str">
        <f ca="1">IF(AND('Raw Data'!H37&lt;&gt;"",'Raw Data'!H37&lt;&gt;0),ROUNDDOWN('Raw Data'!H37,Title!$M$1),"")</f>
        <v/>
      </c>
      <c r="V39" s="110" t="str">
        <f ca="1">IF(AND('Raw Data'!I37&lt;&gt;"",'Raw Data'!I37&lt;&gt;0),'Raw Data'!I37,"")</f>
        <v/>
      </c>
      <c r="W39" s="98" t="str">
        <f ca="1">IF(AND(U39&gt;0,U39&lt;&gt;""),IF(Title!$K$1=0,ROUNDDOWN((1000*U$1)/U39,2),ROUND((1000*U$1)/U39,2)),IF(U39="","",0))</f>
        <v/>
      </c>
      <c r="X39" s="74" t="str">
        <f ca="1">IF(OR(U39&lt;&gt;"",V39&lt;&gt;""),RANK(Y39,Y$5:INDIRECT(X$1,TRUE)),"")</f>
        <v/>
      </c>
      <c r="Y39" s="77" t="str">
        <f t="shared" ca="1" si="25"/>
        <v/>
      </c>
      <c r="Z39" s="77" t="str">
        <f t="shared" ca="1" si="93"/>
        <v/>
      </c>
      <c r="AA39" s="105" t="str">
        <f ca="1">IF(Z39&lt;&gt;"",RANK(Z39,Z$5:INDIRECT(AA$1,TRUE)),"")</f>
        <v/>
      </c>
      <c r="AB39" s="114" t="str">
        <f ca="1">IF(AND('Raw Data'!J37&lt;&gt;"",'Raw Data'!J37&lt;&gt;0),ROUNDDOWN('Raw Data'!J37,Title!$M$1),"")</f>
        <v/>
      </c>
      <c r="AC39" s="110" t="str">
        <f ca="1">IF(AND('Raw Data'!K37&lt;&gt;"",'Raw Data'!K37&lt;&gt;0),'Raw Data'!K37,"")</f>
        <v/>
      </c>
      <c r="AD39" s="98" t="str">
        <f ca="1">IF(AND(AB39&gt;0,AB39&lt;&gt;""),IF(Title!$K$1=0,ROUNDDOWN((1000*AB$1)/AB39,2),ROUND((1000*AB$1)/AB39,2)),IF(AB39="","",0))</f>
        <v/>
      </c>
      <c r="AE39" s="74" t="str">
        <f ca="1">IF(OR(AB39&lt;&gt;"",AC39&lt;&gt;""),RANK(AF39,AF$5:INDIRECT(AE$1,TRUE)),"")</f>
        <v/>
      </c>
      <c r="AF39" s="77" t="str">
        <f t="shared" ca="1" si="26"/>
        <v/>
      </c>
      <c r="AG39" s="77" t="str">
        <f t="shared" ca="1" si="94"/>
        <v/>
      </c>
      <c r="AH39" s="105" t="str">
        <f ca="1">IF(AG39&lt;&gt;"",RANK(AG39,AG$5:INDIRECT(AH$1,TRUE)),"")</f>
        <v/>
      </c>
      <c r="AI39" s="114" t="str">
        <f ca="1">IF(AND('Raw Data'!L37&lt;&gt;"",'Raw Data'!L37&lt;&gt;0),ROUNDDOWN('Raw Data'!L37,Title!$M$1),"")</f>
        <v/>
      </c>
      <c r="AJ39" s="110" t="str">
        <f ca="1">IF(AND('Raw Data'!M37&lt;&gt;"",'Raw Data'!M37&lt;&gt;0),'Raw Data'!M37,"")</f>
        <v/>
      </c>
      <c r="AK39" s="98" t="str">
        <f ca="1">IF(AND(AI39&gt;0,AI39&lt;&gt;""),IF(Title!$K$1=0,ROUNDDOWN((1000*AI$1)/AI39,2),ROUND((1000*AI$1)/AI39,2)),IF(AI39="","",0))</f>
        <v/>
      </c>
      <c r="AL39" s="74" t="str">
        <f ca="1">IF(OR(AI39&lt;&gt;"",AJ39&lt;&gt;""),RANK(AM39,AM$5:INDIRECT(AL$1,TRUE)),"")</f>
        <v/>
      </c>
      <c r="AM39" s="77" t="str">
        <f t="shared" ca="1" si="27"/>
        <v/>
      </c>
      <c r="AN39" s="77" t="str">
        <f t="shared" ca="1" si="95"/>
        <v/>
      </c>
      <c r="AO39" s="105" t="str">
        <f ca="1">IF(AN39&lt;&gt;"",RANK(AN39,AN$5:INDIRECT(AO$1,TRUE)),"")</f>
        <v/>
      </c>
      <c r="AP39" s="114" t="str">
        <f ca="1">IF(AND('Raw Data'!N37&lt;&gt;"",'Raw Data'!N37&lt;&gt;0),ROUNDDOWN('Raw Data'!N37,Title!$M$1),"")</f>
        <v/>
      </c>
      <c r="AQ39" s="110" t="str">
        <f ca="1">IF(AND('Raw Data'!O37&lt;&gt;"",'Raw Data'!O37&lt;&gt;0),'Raw Data'!O37,"")</f>
        <v/>
      </c>
      <c r="AR39" s="98" t="str">
        <f ca="1">IF(AND(AP39&gt;0,AP39&lt;&gt;""),IF(Title!$K$1=0,ROUNDDOWN((1000*AP$1)/AP39,2),ROUND((1000*AP$1)/AP39,2)),IF(AP39="","",0))</f>
        <v/>
      </c>
      <c r="AS39" s="74" t="str">
        <f ca="1">IF(OR(AP39&lt;&gt;"",AQ39&lt;&gt;""),RANK(AT39,AT$5:INDIRECT(AS$1,TRUE)),"")</f>
        <v/>
      </c>
      <c r="AT39" s="77" t="str">
        <f t="shared" ca="1" si="28"/>
        <v/>
      </c>
      <c r="AU39" s="77" t="str">
        <f t="shared" ca="1" si="96"/>
        <v/>
      </c>
      <c r="AV39" s="105" t="str">
        <f ca="1">IF(AU39&lt;&gt;"",RANK(AU39,AU$5:INDIRECT(AV$1,TRUE)),"")</f>
        <v/>
      </c>
      <c r="AW39" s="114" t="str">
        <f ca="1">IF(AND('Raw Data'!P37&lt;&gt;"",'Raw Data'!P37&lt;&gt;0),ROUNDDOWN('Raw Data'!P37,Title!$M$1),"")</f>
        <v/>
      </c>
      <c r="AX39" s="110" t="str">
        <f ca="1">IF(AND('Raw Data'!Q37&lt;&gt;"",'Raw Data'!Q37&lt;&gt;0),'Raw Data'!Q37,"")</f>
        <v/>
      </c>
      <c r="AY39" s="98" t="str">
        <f ca="1">IF(AND(AW39&gt;0,AW39&lt;&gt;""),IF(Title!$K$1=0,ROUNDDOWN((1000*AW$1)/AW39,2),ROUND((1000*AW$1)/AW39,2)),IF(AW39="","",0))</f>
        <v/>
      </c>
      <c r="AZ39" s="74" t="str">
        <f ca="1">IF(OR(AW39&lt;&gt;"",AX39&lt;&gt;""),RANK(BA39,BA$5:INDIRECT(AZ$1,TRUE)),"")</f>
        <v/>
      </c>
      <c r="BA39" s="77" t="str">
        <f t="shared" ca="1" si="29"/>
        <v/>
      </c>
      <c r="BB39" s="77" t="str">
        <f t="shared" ca="1" si="97"/>
        <v/>
      </c>
      <c r="BC39" s="105" t="str">
        <f ca="1">IF(BB39&lt;&gt;"",RANK(BB39,BB$5:INDIRECT(BC$1,TRUE)),"")</f>
        <v/>
      </c>
      <c r="BD39" s="114" t="str">
        <f ca="1">IF(AND('Raw Data'!R37&lt;&gt;"",'Raw Data'!R37&lt;&gt;0),ROUNDDOWN('Raw Data'!R37,Title!$M$1),"")</f>
        <v/>
      </c>
      <c r="BE39" s="110" t="str">
        <f ca="1">IF(AND('Raw Data'!S37&lt;&gt;"",'Raw Data'!S37&lt;&gt;0),'Raw Data'!S37,"")</f>
        <v/>
      </c>
      <c r="BF39" s="98" t="str">
        <f ca="1">IF(AND(BD39&gt;0,BD39&lt;&gt;""),IF(Title!$K$1=0,ROUNDDOWN((1000*BD$1)/BD39,2),ROUND((1000*BD$1)/BD39,2)),IF(BD39="","",0))</f>
        <v/>
      </c>
      <c r="BG39" s="74" t="str">
        <f ca="1">IF(OR(BD39&lt;&gt;"",BE39&lt;&gt;""),RANK(BH39,BH$5:INDIRECT(BG$1,TRUE)),"")</f>
        <v/>
      </c>
      <c r="BH39" s="77" t="str">
        <f t="shared" ca="1" si="30"/>
        <v/>
      </c>
      <c r="BI39" s="77" t="str">
        <f t="shared" ca="1" si="98"/>
        <v/>
      </c>
      <c r="BJ39" s="105" t="str">
        <f ca="1">IF(BI39&lt;&gt;"",RANK(BI39,BI$5:INDIRECT(BJ$1,TRUE)),"")</f>
        <v/>
      </c>
      <c r="BK39" s="114" t="str">
        <f ca="1">IF(AND('Raw Data'!T37&lt;&gt;"",'Raw Data'!T37&lt;&gt;0),ROUNDDOWN('Raw Data'!T37,Title!$M$1),"")</f>
        <v/>
      </c>
      <c r="BL39" s="110" t="str">
        <f ca="1">IF(AND('Raw Data'!U37&lt;&gt;"",'Raw Data'!U37&lt;&gt;0),'Raw Data'!U37,"")</f>
        <v/>
      </c>
      <c r="BM39" s="98" t="str">
        <f t="shared" ca="1" si="31"/>
        <v/>
      </c>
      <c r="BN39" s="74" t="str">
        <f ca="1">IF(OR(BK39&lt;&gt;"",BL39&lt;&gt;""),RANK(BO39,BO$5:INDIRECT(BN$1,TRUE)),"")</f>
        <v/>
      </c>
      <c r="BO39" s="77" t="str">
        <f t="shared" ca="1" si="32"/>
        <v/>
      </c>
      <c r="BP39" s="77" t="str">
        <f t="shared" ca="1" si="99"/>
        <v/>
      </c>
      <c r="BQ39" s="105" t="str">
        <f ca="1">IF(BP39&lt;&gt;"",RANK(BP39,BP$5:INDIRECT(BQ$1,TRUE)),"")</f>
        <v/>
      </c>
      <c r="BR39" s="114" t="str">
        <f ca="1">IF(AND('Raw Data'!V37&lt;&gt;"",'Raw Data'!V37&lt;&gt;0),ROUNDDOWN('Raw Data'!V37,Title!$M$1),"")</f>
        <v/>
      </c>
      <c r="BS39" s="110" t="str">
        <f ca="1">IF(AND('Raw Data'!W37&lt;&gt;"",'Raw Data'!W37&lt;&gt;0),'Raw Data'!W37,"")</f>
        <v/>
      </c>
      <c r="BT39" s="98" t="str">
        <f ca="1">IF(AND(BR39&gt;0,BR39&lt;&gt;""),IF(Title!$K$1=0,ROUNDDOWN((1000*BR$1)/BR39,2),ROUND((1000*BR$1)/BR39,2)),IF(BR39="","",0))</f>
        <v/>
      </c>
      <c r="BU39" s="74" t="str">
        <f ca="1">IF(OR(BR39&lt;&gt;"",BS39&lt;&gt;""),RANK(BV39,BV$5:INDIRECT(BU$1,TRUE)),"")</f>
        <v/>
      </c>
      <c r="BV39" s="77" t="str">
        <f t="shared" ca="1" si="33"/>
        <v/>
      </c>
      <c r="BW39" s="77" t="str">
        <f t="shared" ca="1" si="100"/>
        <v/>
      </c>
      <c r="BX39" s="105" t="str">
        <f ca="1">IF(BW39&lt;&gt;"",RANK(BW39,BW$5:INDIRECT(BX$1,TRUE)),"")</f>
        <v/>
      </c>
      <c r="BY39" s="114" t="str">
        <f ca="1">IF(AND('Raw Data'!X37&lt;&gt;"",'Raw Data'!X37&lt;&gt;0),ROUNDDOWN('Raw Data'!X37,Title!$M$1),"")</f>
        <v/>
      </c>
      <c r="BZ39" s="110" t="str">
        <f ca="1">IF(AND('Raw Data'!Y37&lt;&gt;"",'Raw Data'!Y37&lt;&gt;0),'Raw Data'!Y37,"")</f>
        <v/>
      </c>
      <c r="CA39" s="98" t="str">
        <f ca="1">IF(AND(BY39&gt;0,BY39&lt;&gt;""),IF(Title!$K$1=0,ROUNDDOWN((1000*BY$1)/BY39,2),ROUND((1000*BY$1)/BY39,2)),IF(BY39="","",0))</f>
        <v/>
      </c>
      <c r="CB39" s="74" t="str">
        <f ca="1">IF(OR(BY39&lt;&gt;"",BZ39&lt;&gt;""),RANK(CC39,CC$5:INDIRECT(CB$1,TRUE)),"")</f>
        <v/>
      </c>
      <c r="CC39" s="77" t="str">
        <f t="shared" ca="1" si="34"/>
        <v/>
      </c>
      <c r="CD39" s="77" t="str">
        <f t="shared" ca="1" si="101"/>
        <v/>
      </c>
      <c r="CE39" s="105" t="str">
        <f ca="1">IF(CD39&lt;&gt;"",RANK(CD39,CD$5:INDIRECT(CE$1,TRUE)),"")</f>
        <v/>
      </c>
      <c r="CF39" s="114" t="str">
        <f ca="1">IF(AND('Raw Data'!Z37&lt;&gt;"",'Raw Data'!Z37&lt;&gt;0),ROUNDDOWN('Raw Data'!Z37,Title!$M$1),"")</f>
        <v/>
      </c>
      <c r="CG39" s="110" t="str">
        <f ca="1">IF(AND('Raw Data'!AA37&lt;&gt;"",'Raw Data'!AA37&lt;&gt;0),'Raw Data'!AA37,"")</f>
        <v/>
      </c>
      <c r="CH39" s="98" t="str">
        <f ca="1">IF(AND(CF39&gt;0,CF39&lt;&gt;""),IF(Title!$K$1=0,ROUNDDOWN((1000*CF$1)/CF39,2),ROUND((1000*CF$1)/CF39,2)),IF(CF39="","",0))</f>
        <v/>
      </c>
      <c r="CI39" s="74" t="str">
        <f ca="1">IF(OR(CF39&lt;&gt;"",CG39&lt;&gt;""),RANK(CJ39,CJ$5:INDIRECT(CI$1,TRUE)),"")</f>
        <v/>
      </c>
      <c r="CJ39" s="77" t="str">
        <f t="shared" ca="1" si="35"/>
        <v/>
      </c>
      <c r="CK39" s="77" t="str">
        <f t="shared" ca="1" si="102"/>
        <v/>
      </c>
      <c r="CL39" s="105" t="str">
        <f ca="1">IF(CK39&lt;&gt;"",RANK(CK39,CK$5:INDIRECT(CL$1,TRUE)),"")</f>
        <v/>
      </c>
      <c r="CM39" s="114" t="str">
        <f ca="1">IF(AND('Raw Data'!AB37&lt;&gt;"",'Raw Data'!AB37&lt;&gt;0),ROUNDDOWN('Raw Data'!AB37,Title!$M$1),"")</f>
        <v/>
      </c>
      <c r="CN39" s="110" t="str">
        <f ca="1">IF(AND('Raw Data'!AC37&lt;&gt;"",'Raw Data'!AC37&lt;&gt;0),'Raw Data'!AC37,"")</f>
        <v/>
      </c>
      <c r="CO39" s="98" t="str">
        <f ca="1">IF(AND(CM39&gt;0,CM39&lt;&gt;""),IF(Title!$K$1=0,ROUNDDOWN((1000*CM$1)/CM39,2),ROUND((1000*CM$1)/CM39,2)),IF(CM39="","",0))</f>
        <v/>
      </c>
      <c r="CP39" s="74" t="str">
        <f ca="1">IF(OR(CM39&lt;&gt;"",CN39&lt;&gt;""),RANK(CQ39,CQ$5:INDIRECT(CP$1,TRUE)),"")</f>
        <v/>
      </c>
      <c r="CQ39" s="77" t="str">
        <f t="shared" ca="1" si="36"/>
        <v/>
      </c>
      <c r="CR39" s="77" t="str">
        <f t="shared" ca="1" si="103"/>
        <v/>
      </c>
      <c r="CS39" s="105" t="str">
        <f ca="1">IF(CR39&lt;&gt;"",RANK(CR39,CR$5:INDIRECT(CS$1,TRUE)),"")</f>
        <v/>
      </c>
      <c r="CT39" s="114" t="str">
        <f ca="1">IF(AND('Raw Data'!AD37&lt;&gt;"",'Raw Data'!AD37&lt;&gt;0),ROUNDDOWN('Raw Data'!AD37,Title!$M$1),"")</f>
        <v/>
      </c>
      <c r="CU39" s="110" t="str">
        <f ca="1">IF(AND('Raw Data'!AE37&lt;&gt;"",'Raw Data'!AE37&lt;&gt;0),'Raw Data'!AE37,"")</f>
        <v/>
      </c>
      <c r="CV39" s="98" t="str">
        <f ca="1">IF(AND(CT39&gt;0,CT39&lt;&gt;""),IF(Title!$K$1=0,ROUNDDOWN((1000*CT$1)/CT39,2),ROUND((1000*CT$1)/CT39,2)),IF(CT39="","",0))</f>
        <v/>
      </c>
      <c r="CW39" s="74" t="str">
        <f ca="1">IF(OR(CT39&lt;&gt;"",CU39&lt;&gt;""),RANK(CX39,CX$5:INDIRECT(CW$1,TRUE)),"")</f>
        <v/>
      </c>
      <c r="CX39" s="77" t="str">
        <f t="shared" ca="1" si="37"/>
        <v/>
      </c>
      <c r="CY39" s="77" t="str">
        <f t="shared" ca="1" si="104"/>
        <v/>
      </c>
      <c r="CZ39" s="105" t="str">
        <f ca="1">IF(CY39&lt;&gt;"",RANK(CY39,CY$5:INDIRECT(CZ$1,TRUE)),"")</f>
        <v/>
      </c>
      <c r="DA39" s="114" t="str">
        <f ca="1">IF(AND('Raw Data'!AF37&lt;&gt;"",'Raw Data'!AF37&lt;&gt;0),ROUNDDOWN('Raw Data'!AF37,Title!$M$1),"")</f>
        <v/>
      </c>
      <c r="DB39" s="110" t="str">
        <f ca="1">IF(AND('Raw Data'!AG37&lt;&gt;"",'Raw Data'!AG37&lt;&gt;0),'Raw Data'!AG37,"")</f>
        <v/>
      </c>
      <c r="DC39" s="98" t="str">
        <f ca="1">IF(AND(DA39&gt;0,DA39&lt;&gt;""),IF(Title!$K$1=0,ROUNDDOWN((1000*DA$1)/DA39,2),ROUND((1000*DA$1)/DA39,2)),IF(DA39="","",0))</f>
        <v/>
      </c>
      <c r="DD39" s="74" t="str">
        <f ca="1">IF(OR(DA39&lt;&gt;"",DB39&lt;&gt;""),RANK(DE39,DE$5:INDIRECT(DD$1,TRUE)),"")</f>
        <v/>
      </c>
      <c r="DE39" s="77" t="str">
        <f t="shared" ca="1" si="38"/>
        <v/>
      </c>
      <c r="DF39" s="77" t="str">
        <f t="shared" ca="1" si="105"/>
        <v/>
      </c>
      <c r="DG39" s="105" t="str">
        <f ca="1">IF(DF39&lt;&gt;"",RANK(DF39,DF$5:INDIRECT(DG$1,TRUE)),"")</f>
        <v/>
      </c>
      <c r="DH39" s="114" t="str">
        <f ca="1">IF(AND('Raw Data'!AH37&lt;&gt;"",'Raw Data'!AH37&lt;&gt;0),ROUNDDOWN('Raw Data'!AH37,Title!$M$1),"")</f>
        <v/>
      </c>
      <c r="DI39" s="110" t="str">
        <f ca="1">IF(AND('Raw Data'!AI37&lt;&gt;"",'Raw Data'!AI37&lt;&gt;0),'Raw Data'!AI37,"")</f>
        <v/>
      </c>
      <c r="DJ39" s="98" t="str">
        <f ca="1">IF(AND(DH39&gt;0,DH39&lt;&gt;""),IF(Title!$K$1=0,ROUNDDOWN((1000*DH$1)/DH39,2),ROUND((1000*DH$1)/DH39,2)),IF(DH39="","",0))</f>
        <v/>
      </c>
      <c r="DK39" s="74" t="str">
        <f ca="1">IF(OR(DH39&lt;&gt;"",DI39&lt;&gt;""),RANK(DL39,DL$5:INDIRECT(DK$1,TRUE)),"")</f>
        <v/>
      </c>
      <c r="DL39" s="77" t="str">
        <f t="shared" ca="1" si="39"/>
        <v/>
      </c>
      <c r="DM39" s="77" t="str">
        <f t="shared" ca="1" si="106"/>
        <v/>
      </c>
      <c r="DN39" s="105" t="str">
        <f ca="1">IF(DM39&lt;&gt;"",RANK(DM39,DM$5:INDIRECT(DN$1,TRUE)),"")</f>
        <v/>
      </c>
      <c r="DO39" s="114" t="str">
        <f ca="1">IF(AND('Raw Data'!AJ37&lt;&gt;"",'Raw Data'!AJ37&lt;&gt;0),ROUNDDOWN('Raw Data'!AJ37,Title!$M$1),"")</f>
        <v/>
      </c>
      <c r="DP39" s="110" t="str">
        <f ca="1">IF(AND('Raw Data'!AK37&lt;&gt;"",'Raw Data'!AK37&lt;&gt;0),'Raw Data'!AK37,"")</f>
        <v/>
      </c>
      <c r="DQ39" s="98" t="str">
        <f ca="1">IF(AND(DO39&gt;0,DO39&lt;&gt;""),IF(Title!$K$1=0,ROUNDDOWN((1000*DO$1)/DO39,2),ROUND((1000*DO$1)/DO39,2)),IF(DO39="","",0))</f>
        <v/>
      </c>
      <c r="DR39" s="74" t="str">
        <f ca="1">IF(OR(DO39&lt;&gt;"",DP39&lt;&gt;""),RANK(DS39,DS$5:INDIRECT(DR$1,TRUE)),"")</f>
        <v/>
      </c>
      <c r="DS39" s="77" t="str">
        <f t="shared" ca="1" si="40"/>
        <v/>
      </c>
      <c r="DT39" s="77" t="str">
        <f t="shared" ca="1" si="107"/>
        <v/>
      </c>
      <c r="DU39" s="105" t="str">
        <f ca="1">IF(DT39&lt;&gt;"",RANK(DT39,DT$5:INDIRECT(DU$1,TRUE)),"")</f>
        <v/>
      </c>
      <c r="DV39" s="114" t="str">
        <f ca="1">IF(AND('Raw Data'!AL37&lt;&gt;"",'Raw Data'!AL37&lt;&gt;0),ROUNDDOWN('Raw Data'!AL37,Title!$M$1),"")</f>
        <v/>
      </c>
      <c r="DW39" s="110" t="str">
        <f ca="1">IF(AND('Raw Data'!AM37&lt;&gt;"",'Raw Data'!AM37&lt;&gt;0),'Raw Data'!AM37,"")</f>
        <v/>
      </c>
      <c r="DX39" s="98" t="str">
        <f ca="1">IF(AND(DV39&gt;0,DV39&lt;&gt;""),IF(Title!$K$1=0,ROUNDDOWN((1000*DV$1)/DV39,2),ROUND((1000*DV$1)/DV39,2)),IF(DV39="","",0))</f>
        <v/>
      </c>
      <c r="DY39" s="74" t="str">
        <f ca="1">IF(OR(DV39&lt;&gt;"",DW39&lt;&gt;""),RANK(DZ39,DZ$5:INDIRECT(DY$1,TRUE)),"")</f>
        <v/>
      </c>
      <c r="DZ39" s="77" t="str">
        <f t="shared" ca="1" si="41"/>
        <v/>
      </c>
      <c r="EA39" s="77" t="str">
        <f t="shared" ca="1" si="108"/>
        <v/>
      </c>
      <c r="EB39" s="105" t="str">
        <f ca="1">IF(EA39&lt;&gt;"",RANK(EA39,EA$5:INDIRECT(EB$1,TRUE)),"")</f>
        <v/>
      </c>
      <c r="EC39" s="114" t="str">
        <f ca="1">IF(AND('Raw Data'!AN37&lt;&gt;"",'Raw Data'!AN37&lt;&gt;0),ROUNDDOWN('Raw Data'!AN37,Title!$M$1),"")</f>
        <v/>
      </c>
      <c r="ED39" s="110" t="str">
        <f ca="1">IF(AND('Raw Data'!AO37&lt;&gt;"",'Raw Data'!AO37&lt;&gt;0),'Raw Data'!AO37,"")</f>
        <v/>
      </c>
      <c r="EE39" s="98" t="str">
        <f ca="1">IF(AND(EC39&gt;0,EC39&lt;&gt;""),IF(Title!$K$1=0,ROUNDDOWN((1000*EC$1)/EC39,2),ROUND((1000*EC$1)/EC39,2)),IF(EC39="","",0))</f>
        <v/>
      </c>
      <c r="EF39" s="74" t="str">
        <f ca="1">IF(OR(EC39&lt;&gt;"",ED39&lt;&gt;""),RANK(EG39,EG$5:INDIRECT(EF$1,TRUE)),"")</f>
        <v/>
      </c>
      <c r="EG39" s="77" t="str">
        <f t="shared" ca="1" si="42"/>
        <v/>
      </c>
      <c r="EH39" s="77" t="str">
        <f t="shared" ca="1" si="109"/>
        <v/>
      </c>
      <c r="EI39" s="105" t="str">
        <f ca="1">IF(EH39&lt;&gt;"",RANK(EH39,EH$5:INDIRECT(EI$1,TRUE)),"")</f>
        <v/>
      </c>
      <c r="EJ39" s="114" t="str">
        <f ca="1">IF(AND('Raw Data'!AP37&lt;&gt;"",'Raw Data'!AP37&lt;&gt;0),ROUNDDOWN('Raw Data'!AP37,Title!$M$1),"")</f>
        <v/>
      </c>
      <c r="EK39" s="107" t="str">
        <f ca="1">IF(AND('Raw Data'!AQ37&lt;&gt;"",'Raw Data'!AQ37&lt;&gt;0),'Raw Data'!AQ37,"")</f>
        <v/>
      </c>
      <c r="EL39" s="98" t="str">
        <f ca="1">IF(AND(EJ39&gt;0,EJ39&lt;&gt;""),IF(Title!$K$1=0,ROUNDDOWN((1000*EJ$1)/EJ39,2),ROUND((1000*EJ$1)/EJ39,2)),IF(EJ39="","",0))</f>
        <v/>
      </c>
      <c r="EM39" s="74" t="str">
        <f ca="1">IF(OR(EJ39&lt;&gt;"",EK39&lt;&gt;""),RANK(EN39,EN$5:INDIRECT(EM$1,TRUE)),"")</f>
        <v/>
      </c>
      <c r="EN39" s="77" t="str">
        <f t="shared" ca="1" si="43"/>
        <v/>
      </c>
      <c r="EO39" s="77" t="str">
        <f t="shared" ca="1" si="110"/>
        <v/>
      </c>
      <c r="EP39" s="105" t="str">
        <f ca="1">IF(EO39&lt;&gt;"",RANK(EO39,EO$5:INDIRECT(EP$1,TRUE)),"")</f>
        <v/>
      </c>
      <c r="EQ39" s="74" t="str">
        <f t="shared" ca="1" si="44"/>
        <v>$ER$39:$FC$39</v>
      </c>
      <c r="ER39" s="77">
        <f t="shared" si="45"/>
        <v>0</v>
      </c>
      <c r="ES39" s="77">
        <f t="shared" ca="1" si="46"/>
        <v>0</v>
      </c>
      <c r="ET39" s="77">
        <f t="shared" ca="1" si="47"/>
        <v>0</v>
      </c>
      <c r="EU39" s="77">
        <f t="shared" ca="1" si="48"/>
        <v>0</v>
      </c>
      <c r="EV39" s="77">
        <f t="shared" ca="1" si="49"/>
        <v>0</v>
      </c>
      <c r="EW39" s="77">
        <f t="shared" ca="1" si="50"/>
        <v>0</v>
      </c>
      <c r="EX39" s="77">
        <f t="shared" ca="1" si="51"/>
        <v>0</v>
      </c>
      <c r="EY39" s="77">
        <f t="shared" ca="1" si="52"/>
        <v>0</v>
      </c>
      <c r="EZ39" s="77">
        <f t="shared" ca="1" si="53"/>
        <v>0</v>
      </c>
      <c r="FA39" s="77">
        <f t="shared" ca="1" si="54"/>
        <v>0</v>
      </c>
      <c r="FB39" s="77">
        <f t="shared" ca="1" si="55"/>
        <v>0</v>
      </c>
      <c r="FC39" s="77">
        <f t="shared" ca="1" si="56"/>
        <v>0</v>
      </c>
      <c r="FD39" s="77">
        <f t="shared" ca="1" si="57"/>
        <v>0</v>
      </c>
      <c r="FE39" s="77">
        <f t="shared" ca="1" si="58"/>
        <v>0</v>
      </c>
      <c r="FF39" s="77">
        <f t="shared" ca="1" si="59"/>
        <v>0</v>
      </c>
      <c r="FG39" s="77">
        <f t="shared" ca="1" si="60"/>
        <v>0</v>
      </c>
      <c r="FH39" s="77">
        <f t="shared" ca="1" si="61"/>
        <v>0</v>
      </c>
      <c r="FI39" s="77">
        <f t="shared" ca="1" si="62"/>
        <v>0</v>
      </c>
      <c r="FJ39" s="77">
        <f t="shared" ca="1" si="63"/>
        <v>0</v>
      </c>
      <c r="FK39" s="77">
        <f t="shared" ca="1" si="64"/>
        <v>0</v>
      </c>
      <c r="FL39" s="74" t="str">
        <f t="shared" si="65"/>
        <v>$FM$39:$FX$39</v>
      </c>
      <c r="FM39" s="78">
        <f t="shared" si="66"/>
        <v>0</v>
      </c>
      <c r="FN39" s="74">
        <f t="shared" si="67"/>
        <v>0</v>
      </c>
      <c r="FO39" s="74">
        <f t="shared" si="68"/>
        <v>0</v>
      </c>
      <c r="FP39" s="74">
        <f t="shared" si="69"/>
        <v>0</v>
      </c>
      <c r="FQ39" s="74">
        <f t="shared" si="70"/>
        <v>0</v>
      </c>
      <c r="FR39" s="74">
        <f t="shared" si="71"/>
        <v>0</v>
      </c>
      <c r="FS39" s="74">
        <f t="shared" si="72"/>
        <v>0</v>
      </c>
      <c r="FT39" s="74">
        <f t="shared" si="73"/>
        <v>0</v>
      </c>
      <c r="FU39" s="74">
        <f t="shared" si="74"/>
        <v>0</v>
      </c>
      <c r="FV39" s="74">
        <f t="shared" si="75"/>
        <v>0</v>
      </c>
      <c r="FW39" s="74">
        <f t="shared" si="76"/>
        <v>0</v>
      </c>
      <c r="FX39" s="74">
        <f t="shared" si="77"/>
        <v>0</v>
      </c>
      <c r="FY39" s="74">
        <f t="shared" si="78"/>
        <v>0</v>
      </c>
      <c r="FZ39" s="74">
        <f t="shared" si="79"/>
        <v>0</v>
      </c>
      <c r="GA39" s="74">
        <f t="shared" si="80"/>
        <v>0</v>
      </c>
      <c r="GB39" s="74">
        <f t="shared" si="81"/>
        <v>0</v>
      </c>
      <c r="GC39" s="74">
        <f t="shared" si="82"/>
        <v>0</v>
      </c>
      <c r="GD39" s="74">
        <f t="shared" si="83"/>
        <v>0</v>
      </c>
      <c r="GE39" s="74">
        <f t="shared" si="84"/>
        <v>0</v>
      </c>
      <c r="GF39" s="74">
        <f t="shared" si="85"/>
        <v>0</v>
      </c>
      <c r="GG39" s="74" t="str">
        <f t="shared" si="86"/>
        <v>GS39</v>
      </c>
      <c r="GH39" s="77">
        <f ca="1">GetDiscardScore($ER39:ER39,GH$1)</f>
        <v>0</v>
      </c>
      <c r="GI39" s="77">
        <f ca="1">GetDiscardScore($ER39:ES39,GI$1)</f>
        <v>0</v>
      </c>
      <c r="GJ39" s="77">
        <f ca="1">GetDiscardScore($ER39:ET39,GJ$1)</f>
        <v>0</v>
      </c>
      <c r="GK39" s="77">
        <f ca="1">GetDiscardScore($ER39:EU39,GK$1)</f>
        <v>0</v>
      </c>
      <c r="GL39" s="77">
        <f ca="1">GetDiscardScore($ER39:EV39,GL$1)</f>
        <v>0</v>
      </c>
      <c r="GM39" s="77">
        <f ca="1">GetDiscardScore($ER39:EW39,GM$1)</f>
        <v>0</v>
      </c>
      <c r="GN39" s="77">
        <f ca="1">GetDiscardScore($ER39:EX39,GN$1)</f>
        <v>0</v>
      </c>
      <c r="GO39" s="77">
        <f ca="1">GetDiscardScore($ER39:EY39,GO$1)</f>
        <v>0</v>
      </c>
      <c r="GP39" s="77">
        <f ca="1">GetDiscardScore($ER39:EZ39,GP$1)</f>
        <v>0</v>
      </c>
      <c r="GQ39" s="77">
        <f ca="1">GetDiscardScore($ER39:FA39,GQ$1)</f>
        <v>0</v>
      </c>
      <c r="GR39" s="77">
        <f ca="1">GetDiscardScore($ER39:FB39,GR$1)</f>
        <v>0</v>
      </c>
      <c r="GS39" s="77">
        <f ca="1">GetDiscardScore($ER39:FC39,GS$1)</f>
        <v>0</v>
      </c>
      <c r="GT39" s="77">
        <f ca="1">GetDiscardScore($ER39:FD39,GT$1)</f>
        <v>0</v>
      </c>
      <c r="GU39" s="77">
        <f ca="1">GetDiscardScore($ER39:FE39,GU$1)</f>
        <v>0</v>
      </c>
      <c r="GV39" s="77">
        <f ca="1">GetDiscardScore($ER39:FF39,GV$1)</f>
        <v>0</v>
      </c>
      <c r="GW39" s="77">
        <f ca="1">GetDiscardScore($ER39:FG39,GW$1)</f>
        <v>0</v>
      </c>
      <c r="GX39" s="77">
        <f ca="1">GetDiscardScore($ER39:FH39,GX$1)</f>
        <v>0</v>
      </c>
      <c r="GY39" s="77">
        <f ca="1">GetDiscardScore($ER39:FI39,GY$1)</f>
        <v>0</v>
      </c>
      <c r="GZ39" s="77">
        <f ca="1">GetDiscardScore($ER39:FJ39,GZ$1)</f>
        <v>0</v>
      </c>
      <c r="HA39" s="77">
        <f ca="1">GetDiscardScore($ER39:FK39,HA$1)</f>
        <v>0</v>
      </c>
      <c r="HB39" s="79" t="str">
        <f t="shared" ca="1" si="87"/>
        <v/>
      </c>
      <c r="HC39" s="78" t="str">
        <f ca="1">IF(HB39&lt;&gt;"",RANK(HB39,HB$5:INDIRECT(HC$1,TRUE),0),"")</f>
        <v/>
      </c>
      <c r="HD39" s="76" t="str">
        <f t="shared" ca="1" si="88"/>
        <v/>
      </c>
    </row>
    <row r="40" spans="1:212" s="74" customFormat="1" ht="11.25">
      <c r="A40" s="39">
        <v>36</v>
      </c>
      <c r="B40" s="39" t="str">
        <f ca="1">IF('Raw Data'!B38&lt;&gt;"",'Raw Data'!B38,"")</f>
        <v/>
      </c>
      <c r="C40" s="74" t="str">
        <f ca="1">IF('Raw Data'!C38&lt;&gt;"",'Raw Data'!C38,"")</f>
        <v/>
      </c>
      <c r="D40" s="40" t="str">
        <f t="shared" ca="1" si="22"/>
        <v/>
      </c>
      <c r="E40" s="75" t="str">
        <f t="shared" ca="1" si="23"/>
        <v/>
      </c>
      <c r="F40" s="100" t="str">
        <f t="shared" ca="1" si="90"/>
        <v/>
      </c>
      <c r="G40" s="114" t="str">
        <f ca="1">IF(AND('Raw Data'!D38&lt;&gt;"",'Raw Data'!D38&lt;&gt;0),ROUNDDOWN('Raw Data'!D38,Title!$M$1),"")</f>
        <v/>
      </c>
      <c r="H40" s="110" t="str">
        <f ca="1">IF(AND('Raw Data'!E38&lt;&gt;"",'Raw Data'!E38&lt;&gt;0),'Raw Data'!E38,"")</f>
        <v/>
      </c>
      <c r="I40" s="98" t="str">
        <f ca="1">IF(AND(G40&lt;&gt;"",G40&gt;0),IF(Title!$K$1=0,ROUNDDOWN((1000*G$1)/G40,2),ROUND((1000*G$1)/G40,2)),IF(G40="","",0))</f>
        <v/>
      </c>
      <c r="J40" s="74" t="str">
        <f ca="1">IF(K40&lt;&gt;0,RANK(K40,K$5:INDIRECT(J$1,TRUE)),"")</f>
        <v/>
      </c>
      <c r="K40" s="77">
        <f t="shared" ca="1" si="89"/>
        <v>0</v>
      </c>
      <c r="L40" s="77" t="str">
        <f t="shared" ca="1" si="91"/>
        <v/>
      </c>
      <c r="M40" s="105" t="str">
        <f ca="1">IF(L40&lt;&gt;"",RANK(L40,L$5:INDIRECT(M$1,TRUE)),"")</f>
        <v/>
      </c>
      <c r="N40" s="114" t="str">
        <f ca="1">IF(AND('Raw Data'!F38&lt;&gt;"",'Raw Data'!F38&lt;&gt;0),ROUNDDOWN('Raw Data'!F38,Title!$M$1),"")</f>
        <v/>
      </c>
      <c r="O40" s="110" t="str">
        <f ca="1">IF(AND('Raw Data'!G38&lt;&gt;"",'Raw Data'!G38&lt;&gt;0),'Raw Data'!G38,"")</f>
        <v/>
      </c>
      <c r="P40" s="98" t="str">
        <f ca="1">IF(AND(N40&gt;0,N40&lt;&gt;""),IF(Title!$K$1=0,ROUNDDOWN((1000*N$1)/N40,2),ROUND((1000*N$1)/N40,2)),IF(N40="","",0))</f>
        <v/>
      </c>
      <c r="Q40" s="74" t="str">
        <f ca="1">IF(OR(N40&lt;&gt;"",O40&lt;&gt;""),RANK(R40,R$5:INDIRECT(Q$1,TRUE)),"")</f>
        <v/>
      </c>
      <c r="R40" s="77" t="str">
        <f t="shared" ca="1" si="24"/>
        <v/>
      </c>
      <c r="S40" s="77" t="str">
        <f t="shared" ca="1" si="92"/>
        <v/>
      </c>
      <c r="T40" s="105" t="str">
        <f ca="1">IF(S40&lt;&gt;"",RANK(S40,S$5:INDIRECT(T$1,TRUE)),"")</f>
        <v/>
      </c>
      <c r="U40" s="114" t="str">
        <f ca="1">IF(AND('Raw Data'!H38&lt;&gt;"",'Raw Data'!H38&lt;&gt;0),ROUNDDOWN('Raw Data'!H38,Title!$M$1),"")</f>
        <v/>
      </c>
      <c r="V40" s="110" t="str">
        <f ca="1">IF(AND('Raw Data'!I38&lt;&gt;"",'Raw Data'!I38&lt;&gt;0),'Raw Data'!I38,"")</f>
        <v/>
      </c>
      <c r="W40" s="98" t="str">
        <f ca="1">IF(AND(U40&gt;0,U40&lt;&gt;""),IF(Title!$K$1=0,ROUNDDOWN((1000*U$1)/U40,2),ROUND((1000*U$1)/U40,2)),IF(U40="","",0))</f>
        <v/>
      </c>
      <c r="X40" s="74" t="str">
        <f ca="1">IF(OR(U40&lt;&gt;"",V40&lt;&gt;""),RANK(Y40,Y$5:INDIRECT(X$1,TRUE)),"")</f>
        <v/>
      </c>
      <c r="Y40" s="77" t="str">
        <f t="shared" ca="1" si="25"/>
        <v/>
      </c>
      <c r="Z40" s="77" t="str">
        <f t="shared" ca="1" si="93"/>
        <v/>
      </c>
      <c r="AA40" s="105" t="str">
        <f ca="1">IF(Z40&lt;&gt;"",RANK(Z40,Z$5:INDIRECT(AA$1,TRUE)),"")</f>
        <v/>
      </c>
      <c r="AB40" s="114" t="str">
        <f ca="1">IF(AND('Raw Data'!J38&lt;&gt;"",'Raw Data'!J38&lt;&gt;0),ROUNDDOWN('Raw Data'!J38,Title!$M$1),"")</f>
        <v/>
      </c>
      <c r="AC40" s="110" t="str">
        <f ca="1">IF(AND('Raw Data'!K38&lt;&gt;"",'Raw Data'!K38&lt;&gt;0),'Raw Data'!K38,"")</f>
        <v/>
      </c>
      <c r="AD40" s="98" t="str">
        <f ca="1">IF(AND(AB40&gt;0,AB40&lt;&gt;""),IF(Title!$K$1=0,ROUNDDOWN((1000*AB$1)/AB40,2),ROUND((1000*AB$1)/AB40,2)),IF(AB40="","",0))</f>
        <v/>
      </c>
      <c r="AE40" s="74" t="str">
        <f ca="1">IF(OR(AB40&lt;&gt;"",AC40&lt;&gt;""),RANK(AF40,AF$5:INDIRECT(AE$1,TRUE)),"")</f>
        <v/>
      </c>
      <c r="AF40" s="77" t="str">
        <f t="shared" ca="1" si="26"/>
        <v/>
      </c>
      <c r="AG40" s="77" t="str">
        <f t="shared" ca="1" si="94"/>
        <v/>
      </c>
      <c r="AH40" s="105" t="str">
        <f ca="1">IF(AG40&lt;&gt;"",RANK(AG40,AG$5:INDIRECT(AH$1,TRUE)),"")</f>
        <v/>
      </c>
      <c r="AI40" s="114" t="str">
        <f ca="1">IF(AND('Raw Data'!L38&lt;&gt;"",'Raw Data'!L38&lt;&gt;0),ROUNDDOWN('Raw Data'!L38,Title!$M$1),"")</f>
        <v/>
      </c>
      <c r="AJ40" s="110" t="str">
        <f ca="1">IF(AND('Raw Data'!M38&lt;&gt;"",'Raw Data'!M38&lt;&gt;0),'Raw Data'!M38,"")</f>
        <v/>
      </c>
      <c r="AK40" s="98" t="str">
        <f ca="1">IF(AND(AI40&gt;0,AI40&lt;&gt;""),IF(Title!$K$1=0,ROUNDDOWN((1000*AI$1)/AI40,2),ROUND((1000*AI$1)/AI40,2)),IF(AI40="","",0))</f>
        <v/>
      </c>
      <c r="AL40" s="74" t="str">
        <f ca="1">IF(OR(AI40&lt;&gt;"",AJ40&lt;&gt;""),RANK(AM40,AM$5:INDIRECT(AL$1,TRUE)),"")</f>
        <v/>
      </c>
      <c r="AM40" s="77" t="str">
        <f t="shared" ca="1" si="27"/>
        <v/>
      </c>
      <c r="AN40" s="77" t="str">
        <f t="shared" ca="1" si="95"/>
        <v/>
      </c>
      <c r="AO40" s="105" t="str">
        <f ca="1">IF(AN40&lt;&gt;"",RANK(AN40,AN$5:INDIRECT(AO$1,TRUE)),"")</f>
        <v/>
      </c>
      <c r="AP40" s="114" t="str">
        <f ca="1">IF(AND('Raw Data'!N38&lt;&gt;"",'Raw Data'!N38&lt;&gt;0),ROUNDDOWN('Raw Data'!N38,Title!$M$1),"")</f>
        <v/>
      </c>
      <c r="AQ40" s="110" t="str">
        <f ca="1">IF(AND('Raw Data'!O38&lt;&gt;"",'Raw Data'!O38&lt;&gt;0),'Raw Data'!O38,"")</f>
        <v/>
      </c>
      <c r="AR40" s="98" t="str">
        <f ca="1">IF(AND(AP40&gt;0,AP40&lt;&gt;""),IF(Title!$K$1=0,ROUNDDOWN((1000*AP$1)/AP40,2),ROUND((1000*AP$1)/AP40,2)),IF(AP40="","",0))</f>
        <v/>
      </c>
      <c r="AS40" s="74" t="str">
        <f ca="1">IF(OR(AP40&lt;&gt;"",AQ40&lt;&gt;""),RANK(AT40,AT$5:INDIRECT(AS$1,TRUE)),"")</f>
        <v/>
      </c>
      <c r="AT40" s="77" t="str">
        <f t="shared" ca="1" si="28"/>
        <v/>
      </c>
      <c r="AU40" s="77" t="str">
        <f t="shared" ca="1" si="96"/>
        <v/>
      </c>
      <c r="AV40" s="105" t="str">
        <f ca="1">IF(AU40&lt;&gt;"",RANK(AU40,AU$5:INDIRECT(AV$1,TRUE)),"")</f>
        <v/>
      </c>
      <c r="AW40" s="114" t="str">
        <f ca="1">IF(AND('Raw Data'!P38&lt;&gt;"",'Raw Data'!P38&lt;&gt;0),ROUNDDOWN('Raw Data'!P38,Title!$M$1),"")</f>
        <v/>
      </c>
      <c r="AX40" s="110" t="str">
        <f ca="1">IF(AND('Raw Data'!Q38&lt;&gt;"",'Raw Data'!Q38&lt;&gt;0),'Raw Data'!Q38,"")</f>
        <v/>
      </c>
      <c r="AY40" s="98" t="str">
        <f ca="1">IF(AND(AW40&gt;0,AW40&lt;&gt;""),IF(Title!$K$1=0,ROUNDDOWN((1000*AW$1)/AW40,2),ROUND((1000*AW$1)/AW40,2)),IF(AW40="","",0))</f>
        <v/>
      </c>
      <c r="AZ40" s="74" t="str">
        <f ca="1">IF(OR(AW40&lt;&gt;"",AX40&lt;&gt;""),RANK(BA40,BA$5:INDIRECT(AZ$1,TRUE)),"")</f>
        <v/>
      </c>
      <c r="BA40" s="77" t="str">
        <f t="shared" ca="1" si="29"/>
        <v/>
      </c>
      <c r="BB40" s="77" t="str">
        <f t="shared" ca="1" si="97"/>
        <v/>
      </c>
      <c r="BC40" s="105" t="str">
        <f ca="1">IF(BB40&lt;&gt;"",RANK(BB40,BB$5:INDIRECT(BC$1,TRUE)),"")</f>
        <v/>
      </c>
      <c r="BD40" s="114" t="str">
        <f ca="1">IF(AND('Raw Data'!R38&lt;&gt;"",'Raw Data'!R38&lt;&gt;0),ROUNDDOWN('Raw Data'!R38,Title!$M$1),"")</f>
        <v/>
      </c>
      <c r="BE40" s="110" t="str">
        <f ca="1">IF(AND('Raw Data'!S38&lt;&gt;"",'Raw Data'!S38&lt;&gt;0),'Raw Data'!S38,"")</f>
        <v/>
      </c>
      <c r="BF40" s="98" t="str">
        <f ca="1">IF(AND(BD40&gt;0,BD40&lt;&gt;""),IF(Title!$K$1=0,ROUNDDOWN((1000*BD$1)/BD40,2),ROUND((1000*BD$1)/BD40,2)),IF(BD40="","",0))</f>
        <v/>
      </c>
      <c r="BG40" s="74" t="str">
        <f ca="1">IF(OR(BD40&lt;&gt;"",BE40&lt;&gt;""),RANK(BH40,BH$5:INDIRECT(BG$1,TRUE)),"")</f>
        <v/>
      </c>
      <c r="BH40" s="77" t="str">
        <f t="shared" ca="1" si="30"/>
        <v/>
      </c>
      <c r="BI40" s="77" t="str">
        <f t="shared" ca="1" si="98"/>
        <v/>
      </c>
      <c r="BJ40" s="105" t="str">
        <f ca="1">IF(BI40&lt;&gt;"",RANK(BI40,BI$5:INDIRECT(BJ$1,TRUE)),"")</f>
        <v/>
      </c>
      <c r="BK40" s="114" t="str">
        <f ca="1">IF(AND('Raw Data'!T38&lt;&gt;"",'Raw Data'!T38&lt;&gt;0),ROUNDDOWN('Raw Data'!T38,Title!$M$1),"")</f>
        <v/>
      </c>
      <c r="BL40" s="110" t="str">
        <f ca="1">IF(AND('Raw Data'!U38&lt;&gt;"",'Raw Data'!U38&lt;&gt;0),'Raw Data'!U38,"")</f>
        <v/>
      </c>
      <c r="BM40" s="98" t="str">
        <f t="shared" ca="1" si="31"/>
        <v/>
      </c>
      <c r="BN40" s="74" t="str">
        <f ca="1">IF(OR(BK40&lt;&gt;"",BL40&lt;&gt;""),RANK(BO40,BO$5:INDIRECT(BN$1,TRUE)),"")</f>
        <v/>
      </c>
      <c r="BO40" s="77" t="str">
        <f t="shared" ca="1" si="32"/>
        <v/>
      </c>
      <c r="BP40" s="77" t="str">
        <f t="shared" ca="1" si="99"/>
        <v/>
      </c>
      <c r="BQ40" s="105" t="str">
        <f ca="1">IF(BP40&lt;&gt;"",RANK(BP40,BP$5:INDIRECT(BQ$1,TRUE)),"")</f>
        <v/>
      </c>
      <c r="BR40" s="114" t="str">
        <f ca="1">IF(AND('Raw Data'!V38&lt;&gt;"",'Raw Data'!V38&lt;&gt;0),ROUNDDOWN('Raw Data'!V38,Title!$M$1),"")</f>
        <v/>
      </c>
      <c r="BS40" s="110" t="str">
        <f ca="1">IF(AND('Raw Data'!W38&lt;&gt;"",'Raw Data'!W38&lt;&gt;0),'Raw Data'!W38,"")</f>
        <v/>
      </c>
      <c r="BT40" s="98" t="str">
        <f ca="1">IF(AND(BR40&gt;0,BR40&lt;&gt;""),IF(Title!$K$1=0,ROUNDDOWN((1000*BR$1)/BR40,2),ROUND((1000*BR$1)/BR40,2)),IF(BR40="","",0))</f>
        <v/>
      </c>
      <c r="BU40" s="74" t="str">
        <f ca="1">IF(OR(BR40&lt;&gt;"",BS40&lt;&gt;""),RANK(BV40,BV$5:INDIRECT(BU$1,TRUE)),"")</f>
        <v/>
      </c>
      <c r="BV40" s="77" t="str">
        <f t="shared" ca="1" si="33"/>
        <v/>
      </c>
      <c r="BW40" s="77" t="str">
        <f t="shared" ca="1" si="100"/>
        <v/>
      </c>
      <c r="BX40" s="105" t="str">
        <f ca="1">IF(BW40&lt;&gt;"",RANK(BW40,BW$5:INDIRECT(BX$1,TRUE)),"")</f>
        <v/>
      </c>
      <c r="BY40" s="114" t="str">
        <f ca="1">IF(AND('Raw Data'!X38&lt;&gt;"",'Raw Data'!X38&lt;&gt;0),ROUNDDOWN('Raw Data'!X38,Title!$M$1),"")</f>
        <v/>
      </c>
      <c r="BZ40" s="110" t="str">
        <f ca="1">IF(AND('Raw Data'!Y38&lt;&gt;"",'Raw Data'!Y38&lt;&gt;0),'Raw Data'!Y38,"")</f>
        <v/>
      </c>
      <c r="CA40" s="98" t="str">
        <f ca="1">IF(AND(BY40&gt;0,BY40&lt;&gt;""),IF(Title!$K$1=0,ROUNDDOWN((1000*BY$1)/BY40,2),ROUND((1000*BY$1)/BY40,2)),IF(BY40="","",0))</f>
        <v/>
      </c>
      <c r="CB40" s="74" t="str">
        <f ca="1">IF(OR(BY40&lt;&gt;"",BZ40&lt;&gt;""),RANK(CC40,CC$5:INDIRECT(CB$1,TRUE)),"")</f>
        <v/>
      </c>
      <c r="CC40" s="77" t="str">
        <f t="shared" ca="1" si="34"/>
        <v/>
      </c>
      <c r="CD40" s="77" t="str">
        <f t="shared" ca="1" si="101"/>
        <v/>
      </c>
      <c r="CE40" s="105" t="str">
        <f ca="1">IF(CD40&lt;&gt;"",RANK(CD40,CD$5:INDIRECT(CE$1,TRUE)),"")</f>
        <v/>
      </c>
      <c r="CF40" s="114" t="str">
        <f ca="1">IF(AND('Raw Data'!Z38&lt;&gt;"",'Raw Data'!Z38&lt;&gt;0),ROUNDDOWN('Raw Data'!Z38,Title!$M$1),"")</f>
        <v/>
      </c>
      <c r="CG40" s="110" t="str">
        <f ca="1">IF(AND('Raw Data'!AA38&lt;&gt;"",'Raw Data'!AA38&lt;&gt;0),'Raw Data'!AA38,"")</f>
        <v/>
      </c>
      <c r="CH40" s="98" t="str">
        <f ca="1">IF(AND(CF40&gt;0,CF40&lt;&gt;""),IF(Title!$K$1=0,ROUNDDOWN((1000*CF$1)/CF40,2),ROUND((1000*CF$1)/CF40,2)),IF(CF40="","",0))</f>
        <v/>
      </c>
      <c r="CI40" s="74" t="str">
        <f ca="1">IF(OR(CF40&lt;&gt;"",CG40&lt;&gt;""),RANK(CJ40,CJ$5:INDIRECT(CI$1,TRUE)),"")</f>
        <v/>
      </c>
      <c r="CJ40" s="77" t="str">
        <f t="shared" ca="1" si="35"/>
        <v/>
      </c>
      <c r="CK40" s="77" t="str">
        <f t="shared" ca="1" si="102"/>
        <v/>
      </c>
      <c r="CL40" s="105" t="str">
        <f ca="1">IF(CK40&lt;&gt;"",RANK(CK40,CK$5:INDIRECT(CL$1,TRUE)),"")</f>
        <v/>
      </c>
      <c r="CM40" s="114" t="str">
        <f ca="1">IF(AND('Raw Data'!AB38&lt;&gt;"",'Raw Data'!AB38&lt;&gt;0),ROUNDDOWN('Raw Data'!AB38,Title!$M$1),"")</f>
        <v/>
      </c>
      <c r="CN40" s="110" t="str">
        <f ca="1">IF(AND('Raw Data'!AC38&lt;&gt;"",'Raw Data'!AC38&lt;&gt;0),'Raw Data'!AC38,"")</f>
        <v/>
      </c>
      <c r="CO40" s="98" t="str">
        <f ca="1">IF(AND(CM40&gt;0,CM40&lt;&gt;""),IF(Title!$K$1=0,ROUNDDOWN((1000*CM$1)/CM40,2),ROUND((1000*CM$1)/CM40,2)),IF(CM40="","",0))</f>
        <v/>
      </c>
      <c r="CP40" s="74" t="str">
        <f ca="1">IF(OR(CM40&lt;&gt;"",CN40&lt;&gt;""),RANK(CQ40,CQ$5:INDIRECT(CP$1,TRUE)),"")</f>
        <v/>
      </c>
      <c r="CQ40" s="77" t="str">
        <f t="shared" ca="1" si="36"/>
        <v/>
      </c>
      <c r="CR40" s="77" t="str">
        <f t="shared" ca="1" si="103"/>
        <v/>
      </c>
      <c r="CS40" s="105" t="str">
        <f ca="1">IF(CR40&lt;&gt;"",RANK(CR40,CR$5:INDIRECT(CS$1,TRUE)),"")</f>
        <v/>
      </c>
      <c r="CT40" s="114" t="str">
        <f ca="1">IF(AND('Raw Data'!AD38&lt;&gt;"",'Raw Data'!AD38&lt;&gt;0),ROUNDDOWN('Raw Data'!AD38,Title!$M$1),"")</f>
        <v/>
      </c>
      <c r="CU40" s="110" t="str">
        <f ca="1">IF(AND('Raw Data'!AE38&lt;&gt;"",'Raw Data'!AE38&lt;&gt;0),'Raw Data'!AE38,"")</f>
        <v/>
      </c>
      <c r="CV40" s="98" t="str">
        <f ca="1">IF(AND(CT40&gt;0,CT40&lt;&gt;""),IF(Title!$K$1=0,ROUNDDOWN((1000*CT$1)/CT40,2),ROUND((1000*CT$1)/CT40,2)),IF(CT40="","",0))</f>
        <v/>
      </c>
      <c r="CW40" s="74" t="str">
        <f ca="1">IF(OR(CT40&lt;&gt;"",CU40&lt;&gt;""),RANK(CX40,CX$5:INDIRECT(CW$1,TRUE)),"")</f>
        <v/>
      </c>
      <c r="CX40" s="77" t="str">
        <f t="shared" ca="1" si="37"/>
        <v/>
      </c>
      <c r="CY40" s="77" t="str">
        <f t="shared" ca="1" si="104"/>
        <v/>
      </c>
      <c r="CZ40" s="105" t="str">
        <f ca="1">IF(CY40&lt;&gt;"",RANK(CY40,CY$5:INDIRECT(CZ$1,TRUE)),"")</f>
        <v/>
      </c>
      <c r="DA40" s="114" t="str">
        <f ca="1">IF(AND('Raw Data'!AF38&lt;&gt;"",'Raw Data'!AF38&lt;&gt;0),ROUNDDOWN('Raw Data'!AF38,Title!$M$1),"")</f>
        <v/>
      </c>
      <c r="DB40" s="110" t="str">
        <f ca="1">IF(AND('Raw Data'!AG38&lt;&gt;"",'Raw Data'!AG38&lt;&gt;0),'Raw Data'!AG38,"")</f>
        <v/>
      </c>
      <c r="DC40" s="98" t="str">
        <f ca="1">IF(AND(DA40&gt;0,DA40&lt;&gt;""),IF(Title!$K$1=0,ROUNDDOWN((1000*DA$1)/DA40,2),ROUND((1000*DA$1)/DA40,2)),IF(DA40="","",0))</f>
        <v/>
      </c>
      <c r="DD40" s="74" t="str">
        <f ca="1">IF(OR(DA40&lt;&gt;"",DB40&lt;&gt;""),RANK(DE40,DE$5:INDIRECT(DD$1,TRUE)),"")</f>
        <v/>
      </c>
      <c r="DE40" s="77" t="str">
        <f t="shared" ca="1" si="38"/>
        <v/>
      </c>
      <c r="DF40" s="77" t="str">
        <f t="shared" ca="1" si="105"/>
        <v/>
      </c>
      <c r="DG40" s="105" t="str">
        <f ca="1">IF(DF40&lt;&gt;"",RANK(DF40,DF$5:INDIRECT(DG$1,TRUE)),"")</f>
        <v/>
      </c>
      <c r="DH40" s="114" t="str">
        <f ca="1">IF(AND('Raw Data'!AH38&lt;&gt;"",'Raw Data'!AH38&lt;&gt;0),ROUNDDOWN('Raw Data'!AH38,Title!$M$1),"")</f>
        <v/>
      </c>
      <c r="DI40" s="110" t="str">
        <f ca="1">IF(AND('Raw Data'!AI38&lt;&gt;"",'Raw Data'!AI38&lt;&gt;0),'Raw Data'!AI38,"")</f>
        <v/>
      </c>
      <c r="DJ40" s="98" t="str">
        <f ca="1">IF(AND(DH40&gt;0,DH40&lt;&gt;""),IF(Title!$K$1=0,ROUNDDOWN((1000*DH$1)/DH40,2),ROUND((1000*DH$1)/DH40,2)),IF(DH40="","",0))</f>
        <v/>
      </c>
      <c r="DK40" s="74" t="str">
        <f ca="1">IF(OR(DH40&lt;&gt;"",DI40&lt;&gt;""),RANK(DL40,DL$5:INDIRECT(DK$1,TRUE)),"")</f>
        <v/>
      </c>
      <c r="DL40" s="77" t="str">
        <f t="shared" ca="1" si="39"/>
        <v/>
      </c>
      <c r="DM40" s="77" t="str">
        <f t="shared" ca="1" si="106"/>
        <v/>
      </c>
      <c r="DN40" s="105" t="str">
        <f ca="1">IF(DM40&lt;&gt;"",RANK(DM40,DM$5:INDIRECT(DN$1,TRUE)),"")</f>
        <v/>
      </c>
      <c r="DO40" s="114" t="str">
        <f ca="1">IF(AND('Raw Data'!AJ38&lt;&gt;"",'Raw Data'!AJ38&lt;&gt;0),ROUNDDOWN('Raw Data'!AJ38,Title!$M$1),"")</f>
        <v/>
      </c>
      <c r="DP40" s="110" t="str">
        <f ca="1">IF(AND('Raw Data'!AK38&lt;&gt;"",'Raw Data'!AK38&lt;&gt;0),'Raw Data'!AK38,"")</f>
        <v/>
      </c>
      <c r="DQ40" s="98" t="str">
        <f ca="1">IF(AND(DO40&gt;0,DO40&lt;&gt;""),IF(Title!$K$1=0,ROUNDDOWN((1000*DO$1)/DO40,2),ROUND((1000*DO$1)/DO40,2)),IF(DO40="","",0))</f>
        <v/>
      </c>
      <c r="DR40" s="74" t="str">
        <f ca="1">IF(OR(DO40&lt;&gt;"",DP40&lt;&gt;""),RANK(DS40,DS$5:INDIRECT(DR$1,TRUE)),"")</f>
        <v/>
      </c>
      <c r="DS40" s="77" t="str">
        <f t="shared" ca="1" si="40"/>
        <v/>
      </c>
      <c r="DT40" s="77" t="str">
        <f t="shared" ca="1" si="107"/>
        <v/>
      </c>
      <c r="DU40" s="105" t="str">
        <f ca="1">IF(DT40&lt;&gt;"",RANK(DT40,DT$5:INDIRECT(DU$1,TRUE)),"")</f>
        <v/>
      </c>
      <c r="DV40" s="114" t="str">
        <f ca="1">IF(AND('Raw Data'!AL38&lt;&gt;"",'Raw Data'!AL38&lt;&gt;0),ROUNDDOWN('Raw Data'!AL38,Title!$M$1),"")</f>
        <v/>
      </c>
      <c r="DW40" s="110" t="str">
        <f ca="1">IF(AND('Raw Data'!AM38&lt;&gt;"",'Raw Data'!AM38&lt;&gt;0),'Raw Data'!AM38,"")</f>
        <v/>
      </c>
      <c r="DX40" s="98" t="str">
        <f ca="1">IF(AND(DV40&gt;0,DV40&lt;&gt;""),IF(Title!$K$1=0,ROUNDDOWN((1000*DV$1)/DV40,2),ROUND((1000*DV$1)/DV40,2)),IF(DV40="","",0))</f>
        <v/>
      </c>
      <c r="DY40" s="74" t="str">
        <f ca="1">IF(OR(DV40&lt;&gt;"",DW40&lt;&gt;""),RANK(DZ40,DZ$5:INDIRECT(DY$1,TRUE)),"")</f>
        <v/>
      </c>
      <c r="DZ40" s="77" t="str">
        <f t="shared" ca="1" si="41"/>
        <v/>
      </c>
      <c r="EA40" s="77" t="str">
        <f t="shared" ca="1" si="108"/>
        <v/>
      </c>
      <c r="EB40" s="105" t="str">
        <f ca="1">IF(EA40&lt;&gt;"",RANK(EA40,EA$5:INDIRECT(EB$1,TRUE)),"")</f>
        <v/>
      </c>
      <c r="EC40" s="114" t="str">
        <f ca="1">IF(AND('Raw Data'!AN38&lt;&gt;"",'Raw Data'!AN38&lt;&gt;0),ROUNDDOWN('Raw Data'!AN38,Title!$M$1),"")</f>
        <v/>
      </c>
      <c r="ED40" s="110" t="str">
        <f ca="1">IF(AND('Raw Data'!AO38&lt;&gt;"",'Raw Data'!AO38&lt;&gt;0),'Raw Data'!AO38,"")</f>
        <v/>
      </c>
      <c r="EE40" s="98" t="str">
        <f ca="1">IF(AND(EC40&gt;0,EC40&lt;&gt;""),IF(Title!$K$1=0,ROUNDDOWN((1000*EC$1)/EC40,2),ROUND((1000*EC$1)/EC40,2)),IF(EC40="","",0))</f>
        <v/>
      </c>
      <c r="EF40" s="74" t="str">
        <f ca="1">IF(OR(EC40&lt;&gt;"",ED40&lt;&gt;""),RANK(EG40,EG$5:INDIRECT(EF$1,TRUE)),"")</f>
        <v/>
      </c>
      <c r="EG40" s="77" t="str">
        <f t="shared" ca="1" si="42"/>
        <v/>
      </c>
      <c r="EH40" s="77" t="str">
        <f t="shared" ca="1" si="109"/>
        <v/>
      </c>
      <c r="EI40" s="105" t="str">
        <f ca="1">IF(EH40&lt;&gt;"",RANK(EH40,EH$5:INDIRECT(EI$1,TRUE)),"")</f>
        <v/>
      </c>
      <c r="EJ40" s="114" t="str">
        <f ca="1">IF(AND('Raw Data'!AP38&lt;&gt;"",'Raw Data'!AP38&lt;&gt;0),ROUNDDOWN('Raw Data'!AP38,Title!$M$1),"")</f>
        <v/>
      </c>
      <c r="EK40" s="107" t="str">
        <f ca="1">IF(AND('Raw Data'!AQ38&lt;&gt;"",'Raw Data'!AQ38&lt;&gt;0),'Raw Data'!AQ38,"")</f>
        <v/>
      </c>
      <c r="EL40" s="98" t="str">
        <f ca="1">IF(AND(EJ40&gt;0,EJ40&lt;&gt;""),IF(Title!$K$1=0,ROUNDDOWN((1000*EJ$1)/EJ40,2),ROUND((1000*EJ$1)/EJ40,2)),IF(EJ40="","",0))</f>
        <v/>
      </c>
      <c r="EM40" s="74" t="str">
        <f ca="1">IF(OR(EJ40&lt;&gt;"",EK40&lt;&gt;""),RANK(EN40,EN$5:INDIRECT(EM$1,TRUE)),"")</f>
        <v/>
      </c>
      <c r="EN40" s="77" t="str">
        <f t="shared" ca="1" si="43"/>
        <v/>
      </c>
      <c r="EO40" s="77" t="str">
        <f t="shared" ca="1" si="110"/>
        <v/>
      </c>
      <c r="EP40" s="105" t="str">
        <f ca="1">IF(EO40&lt;&gt;"",RANK(EO40,EO$5:INDIRECT(EP$1,TRUE)),"")</f>
        <v/>
      </c>
      <c r="EQ40" s="74" t="str">
        <f t="shared" ca="1" si="44"/>
        <v>$ER$40:$FC$40</v>
      </c>
      <c r="ER40" s="77">
        <f t="shared" si="45"/>
        <v>0</v>
      </c>
      <c r="ES40" s="77">
        <f t="shared" ca="1" si="46"/>
        <v>0</v>
      </c>
      <c r="ET40" s="77">
        <f t="shared" ca="1" si="47"/>
        <v>0</v>
      </c>
      <c r="EU40" s="77">
        <f t="shared" ca="1" si="48"/>
        <v>0</v>
      </c>
      <c r="EV40" s="77">
        <f t="shared" ca="1" si="49"/>
        <v>0</v>
      </c>
      <c r="EW40" s="77">
        <f t="shared" ca="1" si="50"/>
        <v>0</v>
      </c>
      <c r="EX40" s="77">
        <f t="shared" ca="1" si="51"/>
        <v>0</v>
      </c>
      <c r="EY40" s="77">
        <f t="shared" ca="1" si="52"/>
        <v>0</v>
      </c>
      <c r="EZ40" s="77">
        <f t="shared" ca="1" si="53"/>
        <v>0</v>
      </c>
      <c r="FA40" s="77">
        <f t="shared" ca="1" si="54"/>
        <v>0</v>
      </c>
      <c r="FB40" s="77">
        <f t="shared" ca="1" si="55"/>
        <v>0</v>
      </c>
      <c r="FC40" s="77">
        <f t="shared" ca="1" si="56"/>
        <v>0</v>
      </c>
      <c r="FD40" s="77">
        <f t="shared" ca="1" si="57"/>
        <v>0</v>
      </c>
      <c r="FE40" s="77">
        <f t="shared" ca="1" si="58"/>
        <v>0</v>
      </c>
      <c r="FF40" s="77">
        <f t="shared" ca="1" si="59"/>
        <v>0</v>
      </c>
      <c r="FG40" s="77">
        <f t="shared" ca="1" si="60"/>
        <v>0</v>
      </c>
      <c r="FH40" s="77">
        <f t="shared" ca="1" si="61"/>
        <v>0</v>
      </c>
      <c r="FI40" s="77">
        <f t="shared" ca="1" si="62"/>
        <v>0</v>
      </c>
      <c r="FJ40" s="77">
        <f t="shared" ca="1" si="63"/>
        <v>0</v>
      </c>
      <c r="FK40" s="77">
        <f t="shared" ca="1" si="64"/>
        <v>0</v>
      </c>
      <c r="FL40" s="74" t="str">
        <f t="shared" si="65"/>
        <v>$FM$40:$FX$40</v>
      </c>
      <c r="FM40" s="78">
        <f t="shared" si="66"/>
        <v>0</v>
      </c>
      <c r="FN40" s="74">
        <f t="shared" si="67"/>
        <v>0</v>
      </c>
      <c r="FO40" s="74">
        <f t="shared" si="68"/>
        <v>0</v>
      </c>
      <c r="FP40" s="74">
        <f t="shared" si="69"/>
        <v>0</v>
      </c>
      <c r="FQ40" s="74">
        <f t="shared" si="70"/>
        <v>0</v>
      </c>
      <c r="FR40" s="74">
        <f t="shared" si="71"/>
        <v>0</v>
      </c>
      <c r="FS40" s="74">
        <f t="shared" si="72"/>
        <v>0</v>
      </c>
      <c r="FT40" s="74">
        <f t="shared" si="73"/>
        <v>0</v>
      </c>
      <c r="FU40" s="74">
        <f t="shared" si="74"/>
        <v>0</v>
      </c>
      <c r="FV40" s="74">
        <f t="shared" si="75"/>
        <v>0</v>
      </c>
      <c r="FW40" s="74">
        <f t="shared" si="76"/>
        <v>0</v>
      </c>
      <c r="FX40" s="74">
        <f t="shared" si="77"/>
        <v>0</v>
      </c>
      <c r="FY40" s="74">
        <f t="shared" si="78"/>
        <v>0</v>
      </c>
      <c r="FZ40" s="74">
        <f t="shared" si="79"/>
        <v>0</v>
      </c>
      <c r="GA40" s="74">
        <f t="shared" si="80"/>
        <v>0</v>
      </c>
      <c r="GB40" s="74">
        <f t="shared" si="81"/>
        <v>0</v>
      </c>
      <c r="GC40" s="74">
        <f t="shared" si="82"/>
        <v>0</v>
      </c>
      <c r="GD40" s="74">
        <f t="shared" si="83"/>
        <v>0</v>
      </c>
      <c r="GE40" s="74">
        <f t="shared" si="84"/>
        <v>0</v>
      </c>
      <c r="GF40" s="74">
        <f t="shared" si="85"/>
        <v>0</v>
      </c>
      <c r="GG40" s="74" t="str">
        <f t="shared" si="86"/>
        <v>GS40</v>
      </c>
      <c r="GH40" s="77">
        <f ca="1">GetDiscardScore($ER40:ER40,GH$1)</f>
        <v>0</v>
      </c>
      <c r="GI40" s="77">
        <f ca="1">GetDiscardScore($ER40:ES40,GI$1)</f>
        <v>0</v>
      </c>
      <c r="GJ40" s="77">
        <f ca="1">GetDiscardScore($ER40:ET40,GJ$1)</f>
        <v>0</v>
      </c>
      <c r="GK40" s="77">
        <f ca="1">GetDiscardScore($ER40:EU40,GK$1)</f>
        <v>0</v>
      </c>
      <c r="GL40" s="77">
        <f ca="1">GetDiscardScore($ER40:EV40,GL$1)</f>
        <v>0</v>
      </c>
      <c r="GM40" s="77">
        <f ca="1">GetDiscardScore($ER40:EW40,GM$1)</f>
        <v>0</v>
      </c>
      <c r="GN40" s="77">
        <f ca="1">GetDiscardScore($ER40:EX40,GN$1)</f>
        <v>0</v>
      </c>
      <c r="GO40" s="77">
        <f ca="1">GetDiscardScore($ER40:EY40,GO$1)</f>
        <v>0</v>
      </c>
      <c r="GP40" s="77">
        <f ca="1">GetDiscardScore($ER40:EZ40,GP$1)</f>
        <v>0</v>
      </c>
      <c r="GQ40" s="77">
        <f ca="1">GetDiscardScore($ER40:FA40,GQ$1)</f>
        <v>0</v>
      </c>
      <c r="GR40" s="77">
        <f ca="1">GetDiscardScore($ER40:FB40,GR$1)</f>
        <v>0</v>
      </c>
      <c r="GS40" s="77">
        <f ca="1">GetDiscardScore($ER40:FC40,GS$1)</f>
        <v>0</v>
      </c>
      <c r="GT40" s="77">
        <f ca="1">GetDiscardScore($ER40:FD40,GT$1)</f>
        <v>0</v>
      </c>
      <c r="GU40" s="77">
        <f ca="1">GetDiscardScore($ER40:FE40,GU$1)</f>
        <v>0</v>
      </c>
      <c r="GV40" s="77">
        <f ca="1">GetDiscardScore($ER40:FF40,GV$1)</f>
        <v>0</v>
      </c>
      <c r="GW40" s="77">
        <f ca="1">GetDiscardScore($ER40:FG40,GW$1)</f>
        <v>0</v>
      </c>
      <c r="GX40" s="77">
        <f ca="1">GetDiscardScore($ER40:FH40,GX$1)</f>
        <v>0</v>
      </c>
      <c r="GY40" s="77">
        <f ca="1">GetDiscardScore($ER40:FI40,GY$1)</f>
        <v>0</v>
      </c>
      <c r="GZ40" s="77">
        <f ca="1">GetDiscardScore($ER40:FJ40,GZ$1)</f>
        <v>0</v>
      </c>
      <c r="HA40" s="77">
        <f ca="1">GetDiscardScore($ER40:FK40,HA$1)</f>
        <v>0</v>
      </c>
      <c r="HB40" s="79" t="str">
        <f t="shared" ca="1" si="87"/>
        <v/>
      </c>
      <c r="HC40" s="78" t="str">
        <f ca="1">IF(HB40&lt;&gt;"",RANK(HB40,HB$5:INDIRECT(HC$1,TRUE),0),"")</f>
        <v/>
      </c>
      <c r="HD40" s="76" t="str">
        <f t="shared" ca="1" si="88"/>
        <v/>
      </c>
    </row>
    <row r="41" spans="1:212" s="51" customFormat="1" ht="11.25">
      <c r="A41" s="41">
        <v>37</v>
      </c>
      <c r="B41" s="41" t="str">
        <f ca="1">IF('Raw Data'!B39&lt;&gt;"",'Raw Data'!B39,"")</f>
        <v/>
      </c>
      <c r="C41" s="51" t="str">
        <f ca="1">IF('Raw Data'!C39&lt;&gt;"",'Raw Data'!C39,"")</f>
        <v/>
      </c>
      <c r="D41" s="42" t="str">
        <f t="shared" ca="1" si="22"/>
        <v/>
      </c>
      <c r="E41" s="69" t="str">
        <f t="shared" ca="1" si="23"/>
        <v/>
      </c>
      <c r="F41" s="99" t="str">
        <f t="shared" ca="1" si="90"/>
        <v/>
      </c>
      <c r="G41" s="111" t="str">
        <f ca="1">IF(AND('Raw Data'!D39&lt;&gt;"",'Raw Data'!D39&lt;&gt;0),ROUNDDOWN('Raw Data'!D39,Title!$M$1),"")</f>
        <v/>
      </c>
      <c r="H41" s="109" t="str">
        <f ca="1">IF(AND('Raw Data'!E39&lt;&gt;"",'Raw Data'!E39&lt;&gt;0),'Raw Data'!E39,"")</f>
        <v/>
      </c>
      <c r="I41" s="97" t="str">
        <f ca="1">IF(AND(G41&lt;&gt;"",G41&gt;0),IF(Title!$K$1=0,ROUNDDOWN((1000*G$1)/G41,2),ROUND((1000*G$1)/G41,2)),IF(G41="","",0))</f>
        <v/>
      </c>
      <c r="J41" s="51" t="str">
        <f ca="1">IF(K41&lt;&gt;0,RANK(K41,K$5:INDIRECT(J$1,TRUE)),"")</f>
        <v/>
      </c>
      <c r="K41" s="71">
        <f t="shared" ca="1" si="89"/>
        <v>0</v>
      </c>
      <c r="L41" s="71" t="str">
        <f t="shared" ca="1" si="91"/>
        <v/>
      </c>
      <c r="M41" s="104" t="str">
        <f ca="1">IF(L41&lt;&gt;"",RANK(L41,L$5:INDIRECT(M$1,TRUE)),"")</f>
        <v/>
      </c>
      <c r="N41" s="111" t="str">
        <f ca="1">IF(AND('Raw Data'!F39&lt;&gt;"",'Raw Data'!F39&lt;&gt;0),ROUNDDOWN('Raw Data'!F39,Title!$M$1),"")</f>
        <v/>
      </c>
      <c r="O41" s="109" t="str">
        <f ca="1">IF(AND('Raw Data'!G39&lt;&gt;"",'Raw Data'!G39&lt;&gt;0),'Raw Data'!G39,"")</f>
        <v/>
      </c>
      <c r="P41" s="97" t="str">
        <f ca="1">IF(AND(N41&gt;0,N41&lt;&gt;""),IF(Title!$K$1=0,ROUNDDOWN((1000*N$1)/N41,2),ROUND((1000*N$1)/N41,2)),IF(N41="","",0))</f>
        <v/>
      </c>
      <c r="Q41" s="51" t="str">
        <f ca="1">IF(OR(N41&lt;&gt;"",O41&lt;&gt;""),RANK(R41,R$5:INDIRECT(Q$1,TRUE)),"")</f>
        <v/>
      </c>
      <c r="R41" s="71" t="str">
        <f t="shared" ca="1" si="24"/>
        <v/>
      </c>
      <c r="S41" s="71" t="str">
        <f t="shared" ca="1" si="92"/>
        <v/>
      </c>
      <c r="T41" s="104" t="str">
        <f ca="1">IF(S41&lt;&gt;"",RANK(S41,S$5:INDIRECT(T$1,TRUE)),"")</f>
        <v/>
      </c>
      <c r="U41" s="111" t="str">
        <f ca="1">IF(AND('Raw Data'!H39&lt;&gt;"",'Raw Data'!H39&lt;&gt;0),ROUNDDOWN('Raw Data'!H39,Title!$M$1),"")</f>
        <v/>
      </c>
      <c r="V41" s="109" t="str">
        <f ca="1">IF(AND('Raw Data'!I39&lt;&gt;"",'Raw Data'!I39&lt;&gt;0),'Raw Data'!I39,"")</f>
        <v/>
      </c>
      <c r="W41" s="97" t="str">
        <f ca="1">IF(AND(U41&gt;0,U41&lt;&gt;""),IF(Title!$K$1=0,ROUNDDOWN((1000*U$1)/U41,2),ROUND((1000*U$1)/U41,2)),IF(U41="","",0))</f>
        <v/>
      </c>
      <c r="X41" s="51" t="str">
        <f ca="1">IF(OR(U41&lt;&gt;"",V41&lt;&gt;""),RANK(Y41,Y$5:INDIRECT(X$1,TRUE)),"")</f>
        <v/>
      </c>
      <c r="Y41" s="71" t="str">
        <f t="shared" ca="1" si="25"/>
        <v/>
      </c>
      <c r="Z41" s="71" t="str">
        <f t="shared" ca="1" si="93"/>
        <v/>
      </c>
      <c r="AA41" s="104" t="str">
        <f ca="1">IF(Z41&lt;&gt;"",RANK(Z41,Z$5:INDIRECT(AA$1,TRUE)),"")</f>
        <v/>
      </c>
      <c r="AB41" s="111" t="str">
        <f ca="1">IF(AND('Raw Data'!J39&lt;&gt;"",'Raw Data'!J39&lt;&gt;0),ROUNDDOWN('Raw Data'!J39,Title!$M$1),"")</f>
        <v/>
      </c>
      <c r="AC41" s="109" t="str">
        <f ca="1">IF(AND('Raw Data'!K39&lt;&gt;"",'Raw Data'!K39&lt;&gt;0),'Raw Data'!K39,"")</f>
        <v/>
      </c>
      <c r="AD41" s="97" t="str">
        <f ca="1">IF(AND(AB41&gt;0,AB41&lt;&gt;""),IF(Title!$K$1=0,ROUNDDOWN((1000*AB$1)/AB41,2),ROUND((1000*AB$1)/AB41,2)),IF(AB41="","",0))</f>
        <v/>
      </c>
      <c r="AE41" s="51" t="str">
        <f ca="1">IF(OR(AB41&lt;&gt;"",AC41&lt;&gt;""),RANK(AF41,AF$5:INDIRECT(AE$1,TRUE)),"")</f>
        <v/>
      </c>
      <c r="AF41" s="71" t="str">
        <f t="shared" ca="1" si="26"/>
        <v/>
      </c>
      <c r="AG41" s="71" t="str">
        <f t="shared" ca="1" si="94"/>
        <v/>
      </c>
      <c r="AH41" s="104" t="str">
        <f ca="1">IF(AG41&lt;&gt;"",RANK(AG41,AG$5:INDIRECT(AH$1,TRUE)),"")</f>
        <v/>
      </c>
      <c r="AI41" s="111" t="str">
        <f ca="1">IF(AND('Raw Data'!L39&lt;&gt;"",'Raw Data'!L39&lt;&gt;0),ROUNDDOWN('Raw Data'!L39,Title!$M$1),"")</f>
        <v/>
      </c>
      <c r="AJ41" s="109" t="str">
        <f ca="1">IF(AND('Raw Data'!M39&lt;&gt;"",'Raw Data'!M39&lt;&gt;0),'Raw Data'!M39,"")</f>
        <v/>
      </c>
      <c r="AK41" s="97" t="str">
        <f ca="1">IF(AND(AI41&gt;0,AI41&lt;&gt;""),IF(Title!$K$1=0,ROUNDDOWN((1000*AI$1)/AI41,2),ROUND((1000*AI$1)/AI41,2)),IF(AI41="","",0))</f>
        <v/>
      </c>
      <c r="AL41" s="51" t="str">
        <f ca="1">IF(OR(AI41&lt;&gt;"",AJ41&lt;&gt;""),RANK(AM41,AM$5:INDIRECT(AL$1,TRUE)),"")</f>
        <v/>
      </c>
      <c r="AM41" s="71" t="str">
        <f t="shared" ca="1" si="27"/>
        <v/>
      </c>
      <c r="AN41" s="71" t="str">
        <f t="shared" ca="1" si="95"/>
        <v/>
      </c>
      <c r="AO41" s="104" t="str">
        <f ca="1">IF(AN41&lt;&gt;"",RANK(AN41,AN$5:INDIRECT(AO$1,TRUE)),"")</f>
        <v/>
      </c>
      <c r="AP41" s="111" t="str">
        <f ca="1">IF(AND('Raw Data'!N39&lt;&gt;"",'Raw Data'!N39&lt;&gt;0),ROUNDDOWN('Raw Data'!N39,Title!$M$1),"")</f>
        <v/>
      </c>
      <c r="AQ41" s="109" t="str">
        <f ca="1">IF(AND('Raw Data'!O39&lt;&gt;"",'Raw Data'!O39&lt;&gt;0),'Raw Data'!O39,"")</f>
        <v/>
      </c>
      <c r="AR41" s="97" t="str">
        <f ca="1">IF(AND(AP41&gt;0,AP41&lt;&gt;""),IF(Title!$K$1=0,ROUNDDOWN((1000*AP$1)/AP41,2),ROUND((1000*AP$1)/AP41,2)),IF(AP41="","",0))</f>
        <v/>
      </c>
      <c r="AS41" s="51" t="str">
        <f ca="1">IF(OR(AP41&lt;&gt;"",AQ41&lt;&gt;""),RANK(AT41,AT$5:INDIRECT(AS$1,TRUE)),"")</f>
        <v/>
      </c>
      <c r="AT41" s="71" t="str">
        <f t="shared" ca="1" si="28"/>
        <v/>
      </c>
      <c r="AU41" s="71" t="str">
        <f t="shared" ca="1" si="96"/>
        <v/>
      </c>
      <c r="AV41" s="104" t="str">
        <f ca="1">IF(AU41&lt;&gt;"",RANK(AU41,AU$5:INDIRECT(AV$1,TRUE)),"")</f>
        <v/>
      </c>
      <c r="AW41" s="111" t="str">
        <f ca="1">IF(AND('Raw Data'!P39&lt;&gt;"",'Raw Data'!P39&lt;&gt;0),ROUNDDOWN('Raw Data'!P39,Title!$M$1),"")</f>
        <v/>
      </c>
      <c r="AX41" s="109" t="str">
        <f ca="1">IF(AND('Raw Data'!Q39&lt;&gt;"",'Raw Data'!Q39&lt;&gt;0),'Raw Data'!Q39,"")</f>
        <v/>
      </c>
      <c r="AY41" s="97" t="str">
        <f ca="1">IF(AND(AW41&gt;0,AW41&lt;&gt;""),IF(Title!$K$1=0,ROUNDDOWN((1000*AW$1)/AW41,2),ROUND((1000*AW$1)/AW41,2)),IF(AW41="","",0))</f>
        <v/>
      </c>
      <c r="AZ41" s="51" t="str">
        <f ca="1">IF(OR(AW41&lt;&gt;"",AX41&lt;&gt;""),RANK(BA41,BA$5:INDIRECT(AZ$1,TRUE)),"")</f>
        <v/>
      </c>
      <c r="BA41" s="71" t="str">
        <f t="shared" ca="1" si="29"/>
        <v/>
      </c>
      <c r="BB41" s="71" t="str">
        <f t="shared" ca="1" si="97"/>
        <v/>
      </c>
      <c r="BC41" s="104" t="str">
        <f ca="1">IF(BB41&lt;&gt;"",RANK(BB41,BB$5:INDIRECT(BC$1,TRUE)),"")</f>
        <v/>
      </c>
      <c r="BD41" s="111" t="str">
        <f ca="1">IF(AND('Raw Data'!R39&lt;&gt;"",'Raw Data'!R39&lt;&gt;0),ROUNDDOWN('Raw Data'!R39,Title!$M$1),"")</f>
        <v/>
      </c>
      <c r="BE41" s="109" t="str">
        <f ca="1">IF(AND('Raw Data'!S39&lt;&gt;"",'Raw Data'!S39&lt;&gt;0),'Raw Data'!S39,"")</f>
        <v/>
      </c>
      <c r="BF41" s="97" t="str">
        <f ca="1">IF(AND(BD41&gt;0,BD41&lt;&gt;""),IF(Title!$K$1=0,ROUNDDOWN((1000*BD$1)/BD41,2),ROUND((1000*BD$1)/BD41,2)),IF(BD41="","",0))</f>
        <v/>
      </c>
      <c r="BG41" s="51" t="str">
        <f ca="1">IF(OR(BD41&lt;&gt;"",BE41&lt;&gt;""),RANK(BH41,BH$5:INDIRECT(BG$1,TRUE)),"")</f>
        <v/>
      </c>
      <c r="BH41" s="71" t="str">
        <f t="shared" ca="1" si="30"/>
        <v/>
      </c>
      <c r="BI41" s="71" t="str">
        <f t="shared" ca="1" si="98"/>
        <v/>
      </c>
      <c r="BJ41" s="104" t="str">
        <f ca="1">IF(BI41&lt;&gt;"",RANK(BI41,BI$5:INDIRECT(BJ$1,TRUE)),"")</f>
        <v/>
      </c>
      <c r="BK41" s="111" t="str">
        <f ca="1">IF(AND('Raw Data'!T39&lt;&gt;"",'Raw Data'!T39&lt;&gt;0),ROUNDDOWN('Raw Data'!T39,Title!$M$1),"")</f>
        <v/>
      </c>
      <c r="BL41" s="109" t="str">
        <f ca="1">IF(AND('Raw Data'!U39&lt;&gt;"",'Raw Data'!U39&lt;&gt;0),'Raw Data'!U39,"")</f>
        <v/>
      </c>
      <c r="BM41" s="97" t="str">
        <f t="shared" ca="1" si="31"/>
        <v/>
      </c>
      <c r="BN41" s="51" t="str">
        <f ca="1">IF(OR(BK41&lt;&gt;"",BL41&lt;&gt;""),RANK(BO41,BO$5:INDIRECT(BN$1,TRUE)),"")</f>
        <v/>
      </c>
      <c r="BO41" s="71" t="str">
        <f t="shared" ca="1" si="32"/>
        <v/>
      </c>
      <c r="BP41" s="71" t="str">
        <f t="shared" ca="1" si="99"/>
        <v/>
      </c>
      <c r="BQ41" s="104" t="str">
        <f ca="1">IF(BP41&lt;&gt;"",RANK(BP41,BP$5:INDIRECT(BQ$1,TRUE)),"")</f>
        <v/>
      </c>
      <c r="BR41" s="111" t="str">
        <f ca="1">IF(AND('Raw Data'!V39&lt;&gt;"",'Raw Data'!V39&lt;&gt;0),ROUNDDOWN('Raw Data'!V39,Title!$M$1),"")</f>
        <v/>
      </c>
      <c r="BS41" s="109" t="str">
        <f ca="1">IF(AND('Raw Data'!W39&lt;&gt;"",'Raw Data'!W39&lt;&gt;0),'Raw Data'!W39,"")</f>
        <v/>
      </c>
      <c r="BT41" s="97" t="str">
        <f ca="1">IF(AND(BR41&gt;0,BR41&lt;&gt;""),IF(Title!$K$1=0,ROUNDDOWN((1000*BR$1)/BR41,2),ROUND((1000*BR$1)/BR41,2)),IF(BR41="","",0))</f>
        <v/>
      </c>
      <c r="BU41" s="51" t="str">
        <f ca="1">IF(OR(BR41&lt;&gt;"",BS41&lt;&gt;""),RANK(BV41,BV$5:INDIRECT(BU$1,TRUE)),"")</f>
        <v/>
      </c>
      <c r="BV41" s="71" t="str">
        <f t="shared" ca="1" si="33"/>
        <v/>
      </c>
      <c r="BW41" s="71" t="str">
        <f t="shared" ca="1" si="100"/>
        <v/>
      </c>
      <c r="BX41" s="104" t="str">
        <f ca="1">IF(BW41&lt;&gt;"",RANK(BW41,BW$5:INDIRECT(BX$1,TRUE)),"")</f>
        <v/>
      </c>
      <c r="BY41" s="111" t="str">
        <f ca="1">IF(AND('Raw Data'!X39&lt;&gt;"",'Raw Data'!X39&lt;&gt;0),ROUNDDOWN('Raw Data'!X39,Title!$M$1),"")</f>
        <v/>
      </c>
      <c r="BZ41" s="109" t="str">
        <f ca="1">IF(AND('Raw Data'!Y39&lt;&gt;"",'Raw Data'!Y39&lt;&gt;0),'Raw Data'!Y39,"")</f>
        <v/>
      </c>
      <c r="CA41" s="97" t="str">
        <f ca="1">IF(AND(BY41&gt;0,BY41&lt;&gt;""),IF(Title!$K$1=0,ROUNDDOWN((1000*BY$1)/BY41,2),ROUND((1000*BY$1)/BY41,2)),IF(BY41="","",0))</f>
        <v/>
      </c>
      <c r="CB41" s="51" t="str">
        <f ca="1">IF(OR(BY41&lt;&gt;"",BZ41&lt;&gt;""),RANK(CC41,CC$5:INDIRECT(CB$1,TRUE)),"")</f>
        <v/>
      </c>
      <c r="CC41" s="71" t="str">
        <f t="shared" ca="1" si="34"/>
        <v/>
      </c>
      <c r="CD41" s="71" t="str">
        <f t="shared" ca="1" si="101"/>
        <v/>
      </c>
      <c r="CE41" s="104" t="str">
        <f ca="1">IF(CD41&lt;&gt;"",RANK(CD41,CD$5:INDIRECT(CE$1,TRUE)),"")</f>
        <v/>
      </c>
      <c r="CF41" s="111" t="str">
        <f ca="1">IF(AND('Raw Data'!Z39&lt;&gt;"",'Raw Data'!Z39&lt;&gt;0),ROUNDDOWN('Raw Data'!Z39,Title!$M$1),"")</f>
        <v/>
      </c>
      <c r="CG41" s="109" t="str">
        <f ca="1">IF(AND('Raw Data'!AA39&lt;&gt;"",'Raw Data'!AA39&lt;&gt;0),'Raw Data'!AA39,"")</f>
        <v/>
      </c>
      <c r="CH41" s="97" t="str">
        <f ca="1">IF(AND(CF41&gt;0,CF41&lt;&gt;""),IF(Title!$K$1=0,ROUNDDOWN((1000*CF$1)/CF41,2),ROUND((1000*CF$1)/CF41,2)),IF(CF41="","",0))</f>
        <v/>
      </c>
      <c r="CI41" s="51" t="str">
        <f ca="1">IF(OR(CF41&lt;&gt;"",CG41&lt;&gt;""),RANK(CJ41,CJ$5:INDIRECT(CI$1,TRUE)),"")</f>
        <v/>
      </c>
      <c r="CJ41" s="71" t="str">
        <f t="shared" ca="1" si="35"/>
        <v/>
      </c>
      <c r="CK41" s="71" t="str">
        <f t="shared" ca="1" si="102"/>
        <v/>
      </c>
      <c r="CL41" s="104" t="str">
        <f ca="1">IF(CK41&lt;&gt;"",RANK(CK41,CK$5:INDIRECT(CL$1,TRUE)),"")</f>
        <v/>
      </c>
      <c r="CM41" s="111" t="str">
        <f ca="1">IF(AND('Raw Data'!AB39&lt;&gt;"",'Raw Data'!AB39&lt;&gt;0),ROUNDDOWN('Raw Data'!AB39,Title!$M$1),"")</f>
        <v/>
      </c>
      <c r="CN41" s="109" t="str">
        <f ca="1">IF(AND('Raw Data'!AC39&lt;&gt;"",'Raw Data'!AC39&lt;&gt;0),'Raw Data'!AC39,"")</f>
        <v/>
      </c>
      <c r="CO41" s="97" t="str">
        <f ca="1">IF(AND(CM41&gt;0,CM41&lt;&gt;""),IF(Title!$K$1=0,ROUNDDOWN((1000*CM$1)/CM41,2),ROUND((1000*CM$1)/CM41,2)),IF(CM41="","",0))</f>
        <v/>
      </c>
      <c r="CP41" s="51" t="str">
        <f ca="1">IF(OR(CM41&lt;&gt;"",CN41&lt;&gt;""),RANK(CQ41,CQ$5:INDIRECT(CP$1,TRUE)),"")</f>
        <v/>
      </c>
      <c r="CQ41" s="71" t="str">
        <f t="shared" ca="1" si="36"/>
        <v/>
      </c>
      <c r="CR41" s="71" t="str">
        <f t="shared" ca="1" si="103"/>
        <v/>
      </c>
      <c r="CS41" s="104" t="str">
        <f ca="1">IF(CR41&lt;&gt;"",RANK(CR41,CR$5:INDIRECT(CS$1,TRUE)),"")</f>
        <v/>
      </c>
      <c r="CT41" s="111" t="str">
        <f ca="1">IF(AND('Raw Data'!AD39&lt;&gt;"",'Raw Data'!AD39&lt;&gt;0),ROUNDDOWN('Raw Data'!AD39,Title!$M$1),"")</f>
        <v/>
      </c>
      <c r="CU41" s="109" t="str">
        <f ca="1">IF(AND('Raw Data'!AE39&lt;&gt;"",'Raw Data'!AE39&lt;&gt;0),'Raw Data'!AE39,"")</f>
        <v/>
      </c>
      <c r="CV41" s="97" t="str">
        <f ca="1">IF(AND(CT41&gt;0,CT41&lt;&gt;""),IF(Title!$K$1=0,ROUNDDOWN((1000*CT$1)/CT41,2),ROUND((1000*CT$1)/CT41,2)),IF(CT41="","",0))</f>
        <v/>
      </c>
      <c r="CW41" s="51" t="str">
        <f ca="1">IF(OR(CT41&lt;&gt;"",CU41&lt;&gt;""),RANK(CX41,CX$5:INDIRECT(CW$1,TRUE)),"")</f>
        <v/>
      </c>
      <c r="CX41" s="71" t="str">
        <f t="shared" ca="1" si="37"/>
        <v/>
      </c>
      <c r="CY41" s="71" t="str">
        <f t="shared" ca="1" si="104"/>
        <v/>
      </c>
      <c r="CZ41" s="104" t="str">
        <f ca="1">IF(CY41&lt;&gt;"",RANK(CY41,CY$5:INDIRECT(CZ$1,TRUE)),"")</f>
        <v/>
      </c>
      <c r="DA41" s="111" t="str">
        <f ca="1">IF(AND('Raw Data'!AF39&lt;&gt;"",'Raw Data'!AF39&lt;&gt;0),ROUNDDOWN('Raw Data'!AF39,Title!$M$1),"")</f>
        <v/>
      </c>
      <c r="DB41" s="109" t="str">
        <f ca="1">IF(AND('Raw Data'!AG39&lt;&gt;"",'Raw Data'!AG39&lt;&gt;0),'Raw Data'!AG39,"")</f>
        <v/>
      </c>
      <c r="DC41" s="97" t="str">
        <f ca="1">IF(AND(DA41&gt;0,DA41&lt;&gt;""),IF(Title!$K$1=0,ROUNDDOWN((1000*DA$1)/DA41,2),ROUND((1000*DA$1)/DA41,2)),IF(DA41="","",0))</f>
        <v/>
      </c>
      <c r="DD41" s="51" t="str">
        <f ca="1">IF(OR(DA41&lt;&gt;"",DB41&lt;&gt;""),RANK(DE41,DE$5:INDIRECT(DD$1,TRUE)),"")</f>
        <v/>
      </c>
      <c r="DE41" s="71" t="str">
        <f t="shared" ca="1" si="38"/>
        <v/>
      </c>
      <c r="DF41" s="71" t="str">
        <f t="shared" ca="1" si="105"/>
        <v/>
      </c>
      <c r="DG41" s="104" t="str">
        <f ca="1">IF(DF41&lt;&gt;"",RANK(DF41,DF$5:INDIRECT(DG$1,TRUE)),"")</f>
        <v/>
      </c>
      <c r="DH41" s="111" t="str">
        <f ca="1">IF(AND('Raw Data'!AH39&lt;&gt;"",'Raw Data'!AH39&lt;&gt;0),ROUNDDOWN('Raw Data'!AH39,Title!$M$1),"")</f>
        <v/>
      </c>
      <c r="DI41" s="109" t="str">
        <f ca="1">IF(AND('Raw Data'!AI39&lt;&gt;"",'Raw Data'!AI39&lt;&gt;0),'Raw Data'!AI39,"")</f>
        <v/>
      </c>
      <c r="DJ41" s="97" t="str">
        <f ca="1">IF(AND(DH41&gt;0,DH41&lt;&gt;""),IF(Title!$K$1=0,ROUNDDOWN((1000*DH$1)/DH41,2),ROUND((1000*DH$1)/DH41,2)),IF(DH41="","",0))</f>
        <v/>
      </c>
      <c r="DK41" s="51" t="str">
        <f ca="1">IF(OR(DH41&lt;&gt;"",DI41&lt;&gt;""),RANK(DL41,DL$5:INDIRECT(DK$1,TRUE)),"")</f>
        <v/>
      </c>
      <c r="DL41" s="71" t="str">
        <f t="shared" ca="1" si="39"/>
        <v/>
      </c>
      <c r="DM41" s="71" t="str">
        <f t="shared" ca="1" si="106"/>
        <v/>
      </c>
      <c r="DN41" s="104" t="str">
        <f ca="1">IF(DM41&lt;&gt;"",RANK(DM41,DM$5:INDIRECT(DN$1,TRUE)),"")</f>
        <v/>
      </c>
      <c r="DO41" s="111" t="str">
        <f ca="1">IF(AND('Raw Data'!AJ39&lt;&gt;"",'Raw Data'!AJ39&lt;&gt;0),ROUNDDOWN('Raw Data'!AJ39,Title!$M$1),"")</f>
        <v/>
      </c>
      <c r="DP41" s="109" t="str">
        <f ca="1">IF(AND('Raw Data'!AK39&lt;&gt;"",'Raw Data'!AK39&lt;&gt;0),'Raw Data'!AK39,"")</f>
        <v/>
      </c>
      <c r="DQ41" s="97" t="str">
        <f ca="1">IF(AND(DO41&gt;0,DO41&lt;&gt;""),IF(Title!$K$1=0,ROUNDDOWN((1000*DO$1)/DO41,2),ROUND((1000*DO$1)/DO41,2)),IF(DO41="","",0))</f>
        <v/>
      </c>
      <c r="DR41" s="51" t="str">
        <f ca="1">IF(OR(DO41&lt;&gt;"",DP41&lt;&gt;""),RANK(DS41,DS$5:INDIRECT(DR$1,TRUE)),"")</f>
        <v/>
      </c>
      <c r="DS41" s="71" t="str">
        <f t="shared" ca="1" si="40"/>
        <v/>
      </c>
      <c r="DT41" s="71" t="str">
        <f t="shared" ca="1" si="107"/>
        <v/>
      </c>
      <c r="DU41" s="104" t="str">
        <f ca="1">IF(DT41&lt;&gt;"",RANK(DT41,DT$5:INDIRECT(DU$1,TRUE)),"")</f>
        <v/>
      </c>
      <c r="DV41" s="111" t="str">
        <f ca="1">IF(AND('Raw Data'!AL39&lt;&gt;"",'Raw Data'!AL39&lt;&gt;0),ROUNDDOWN('Raw Data'!AL39,Title!$M$1),"")</f>
        <v/>
      </c>
      <c r="DW41" s="109" t="str">
        <f ca="1">IF(AND('Raw Data'!AM39&lt;&gt;"",'Raw Data'!AM39&lt;&gt;0),'Raw Data'!AM39,"")</f>
        <v/>
      </c>
      <c r="DX41" s="97" t="str">
        <f ca="1">IF(AND(DV41&gt;0,DV41&lt;&gt;""),IF(Title!$K$1=0,ROUNDDOWN((1000*DV$1)/DV41,2),ROUND((1000*DV$1)/DV41,2)),IF(DV41="","",0))</f>
        <v/>
      </c>
      <c r="DY41" s="51" t="str">
        <f ca="1">IF(OR(DV41&lt;&gt;"",DW41&lt;&gt;""),RANK(DZ41,DZ$5:INDIRECT(DY$1,TRUE)),"")</f>
        <v/>
      </c>
      <c r="DZ41" s="71" t="str">
        <f t="shared" ca="1" si="41"/>
        <v/>
      </c>
      <c r="EA41" s="71" t="str">
        <f t="shared" ca="1" si="108"/>
        <v/>
      </c>
      <c r="EB41" s="104" t="str">
        <f ca="1">IF(EA41&lt;&gt;"",RANK(EA41,EA$5:INDIRECT(EB$1,TRUE)),"")</f>
        <v/>
      </c>
      <c r="EC41" s="111" t="str">
        <f ca="1">IF(AND('Raw Data'!AN39&lt;&gt;"",'Raw Data'!AN39&lt;&gt;0),ROUNDDOWN('Raw Data'!AN39,Title!$M$1),"")</f>
        <v/>
      </c>
      <c r="ED41" s="109" t="str">
        <f ca="1">IF(AND('Raw Data'!AO39&lt;&gt;"",'Raw Data'!AO39&lt;&gt;0),'Raw Data'!AO39,"")</f>
        <v/>
      </c>
      <c r="EE41" s="97" t="str">
        <f ca="1">IF(AND(EC41&gt;0,EC41&lt;&gt;""),IF(Title!$K$1=0,ROUNDDOWN((1000*EC$1)/EC41,2),ROUND((1000*EC$1)/EC41,2)),IF(EC41="","",0))</f>
        <v/>
      </c>
      <c r="EF41" s="51" t="str">
        <f ca="1">IF(OR(EC41&lt;&gt;"",ED41&lt;&gt;""),RANK(EG41,EG$5:INDIRECT(EF$1,TRUE)),"")</f>
        <v/>
      </c>
      <c r="EG41" s="71" t="str">
        <f t="shared" ca="1" si="42"/>
        <v/>
      </c>
      <c r="EH41" s="71" t="str">
        <f t="shared" ca="1" si="109"/>
        <v/>
      </c>
      <c r="EI41" s="104" t="str">
        <f ca="1">IF(EH41&lt;&gt;"",RANK(EH41,EH$5:INDIRECT(EI$1,TRUE)),"")</f>
        <v/>
      </c>
      <c r="EJ41" s="111" t="str">
        <f ca="1">IF(AND('Raw Data'!AP39&lt;&gt;"",'Raw Data'!AP39&lt;&gt;0),ROUNDDOWN('Raw Data'!AP39,Title!$M$1),"")</f>
        <v/>
      </c>
      <c r="EK41" s="106" t="str">
        <f ca="1">IF(AND('Raw Data'!AQ39&lt;&gt;"",'Raw Data'!AQ39&lt;&gt;0),'Raw Data'!AQ39,"")</f>
        <v/>
      </c>
      <c r="EL41" s="97" t="str">
        <f ca="1">IF(AND(EJ41&gt;0,EJ41&lt;&gt;""),IF(Title!$K$1=0,ROUNDDOWN((1000*EJ$1)/EJ41,2),ROUND((1000*EJ$1)/EJ41,2)),IF(EJ41="","",0))</f>
        <v/>
      </c>
      <c r="EM41" s="51" t="str">
        <f ca="1">IF(OR(EJ41&lt;&gt;"",EK41&lt;&gt;""),RANK(EN41,EN$5:INDIRECT(EM$1,TRUE)),"")</f>
        <v/>
      </c>
      <c r="EN41" s="71" t="str">
        <f t="shared" ca="1" si="43"/>
        <v/>
      </c>
      <c r="EO41" s="71" t="str">
        <f t="shared" ca="1" si="110"/>
        <v/>
      </c>
      <c r="EP41" s="104" t="str">
        <f ca="1">IF(EO41&lt;&gt;"",RANK(EO41,EO$5:INDIRECT(EP$1,TRUE)),"")</f>
        <v/>
      </c>
      <c r="EQ41" s="51" t="str">
        <f t="shared" ca="1" si="44"/>
        <v>$ER$41:$FC$41</v>
      </c>
      <c r="ER41" s="71">
        <f t="shared" si="45"/>
        <v>0</v>
      </c>
      <c r="ES41" s="71">
        <f t="shared" ca="1" si="46"/>
        <v>0</v>
      </c>
      <c r="ET41" s="71">
        <f t="shared" ca="1" si="47"/>
        <v>0</v>
      </c>
      <c r="EU41" s="71">
        <f t="shared" ca="1" si="48"/>
        <v>0</v>
      </c>
      <c r="EV41" s="71">
        <f t="shared" ca="1" si="49"/>
        <v>0</v>
      </c>
      <c r="EW41" s="71">
        <f t="shared" ca="1" si="50"/>
        <v>0</v>
      </c>
      <c r="EX41" s="71">
        <f t="shared" ca="1" si="51"/>
        <v>0</v>
      </c>
      <c r="EY41" s="71">
        <f t="shared" ca="1" si="52"/>
        <v>0</v>
      </c>
      <c r="EZ41" s="71">
        <f t="shared" ca="1" si="53"/>
        <v>0</v>
      </c>
      <c r="FA41" s="71">
        <f t="shared" ca="1" si="54"/>
        <v>0</v>
      </c>
      <c r="FB41" s="71">
        <f t="shared" ca="1" si="55"/>
        <v>0</v>
      </c>
      <c r="FC41" s="71">
        <f t="shared" ca="1" si="56"/>
        <v>0</v>
      </c>
      <c r="FD41" s="71">
        <f t="shared" ca="1" si="57"/>
        <v>0</v>
      </c>
      <c r="FE41" s="71">
        <f t="shared" ca="1" si="58"/>
        <v>0</v>
      </c>
      <c r="FF41" s="71">
        <f t="shared" ca="1" si="59"/>
        <v>0</v>
      </c>
      <c r="FG41" s="71">
        <f t="shared" ca="1" si="60"/>
        <v>0</v>
      </c>
      <c r="FH41" s="71">
        <f t="shared" ca="1" si="61"/>
        <v>0</v>
      </c>
      <c r="FI41" s="71">
        <f t="shared" ca="1" si="62"/>
        <v>0</v>
      </c>
      <c r="FJ41" s="71">
        <f t="shared" ca="1" si="63"/>
        <v>0</v>
      </c>
      <c r="FK41" s="71">
        <f t="shared" ca="1" si="64"/>
        <v>0</v>
      </c>
      <c r="FL41" s="51" t="str">
        <f t="shared" si="65"/>
        <v>$FM$41:$FX$41</v>
      </c>
      <c r="FM41" s="72">
        <f t="shared" si="66"/>
        <v>0</v>
      </c>
      <c r="FN41" s="51">
        <f t="shared" si="67"/>
        <v>0</v>
      </c>
      <c r="FO41" s="51">
        <f t="shared" si="68"/>
        <v>0</v>
      </c>
      <c r="FP41" s="51">
        <f t="shared" si="69"/>
        <v>0</v>
      </c>
      <c r="FQ41" s="51">
        <f t="shared" si="70"/>
        <v>0</v>
      </c>
      <c r="FR41" s="51">
        <f t="shared" si="71"/>
        <v>0</v>
      </c>
      <c r="FS41" s="51">
        <f t="shared" si="72"/>
        <v>0</v>
      </c>
      <c r="FT41" s="51">
        <f t="shared" si="73"/>
        <v>0</v>
      </c>
      <c r="FU41" s="51">
        <f t="shared" si="74"/>
        <v>0</v>
      </c>
      <c r="FV41" s="51">
        <f t="shared" si="75"/>
        <v>0</v>
      </c>
      <c r="FW41" s="51">
        <f t="shared" si="76"/>
        <v>0</v>
      </c>
      <c r="FX41" s="51">
        <f t="shared" si="77"/>
        <v>0</v>
      </c>
      <c r="FY41" s="51">
        <f t="shared" si="78"/>
        <v>0</v>
      </c>
      <c r="FZ41" s="51">
        <f t="shared" si="79"/>
        <v>0</v>
      </c>
      <c r="GA41" s="51">
        <f t="shared" si="80"/>
        <v>0</v>
      </c>
      <c r="GB41" s="51">
        <f t="shared" si="81"/>
        <v>0</v>
      </c>
      <c r="GC41" s="51">
        <f t="shared" si="82"/>
        <v>0</v>
      </c>
      <c r="GD41" s="51">
        <f t="shared" si="83"/>
        <v>0</v>
      </c>
      <c r="GE41" s="51">
        <f t="shared" si="84"/>
        <v>0</v>
      </c>
      <c r="GF41" s="51">
        <f t="shared" si="85"/>
        <v>0</v>
      </c>
      <c r="GG41" s="51" t="str">
        <f t="shared" si="86"/>
        <v>GS41</v>
      </c>
      <c r="GH41" s="71">
        <f ca="1">GetDiscardScore($ER41:ER41,GH$1)</f>
        <v>0</v>
      </c>
      <c r="GI41" s="71">
        <f ca="1">GetDiscardScore($ER41:ES41,GI$1)</f>
        <v>0</v>
      </c>
      <c r="GJ41" s="71">
        <f ca="1">GetDiscardScore($ER41:ET41,GJ$1)</f>
        <v>0</v>
      </c>
      <c r="GK41" s="71">
        <f ca="1">GetDiscardScore($ER41:EU41,GK$1)</f>
        <v>0</v>
      </c>
      <c r="GL41" s="71">
        <f ca="1">GetDiscardScore($ER41:EV41,GL$1)</f>
        <v>0</v>
      </c>
      <c r="GM41" s="71">
        <f ca="1">GetDiscardScore($ER41:EW41,GM$1)</f>
        <v>0</v>
      </c>
      <c r="GN41" s="71">
        <f ca="1">GetDiscardScore($ER41:EX41,GN$1)</f>
        <v>0</v>
      </c>
      <c r="GO41" s="71">
        <f ca="1">GetDiscardScore($ER41:EY41,GO$1)</f>
        <v>0</v>
      </c>
      <c r="GP41" s="71">
        <f ca="1">GetDiscardScore($ER41:EZ41,GP$1)</f>
        <v>0</v>
      </c>
      <c r="GQ41" s="71">
        <f ca="1">GetDiscardScore($ER41:FA41,GQ$1)</f>
        <v>0</v>
      </c>
      <c r="GR41" s="71">
        <f ca="1">GetDiscardScore($ER41:FB41,GR$1)</f>
        <v>0</v>
      </c>
      <c r="GS41" s="71">
        <f ca="1">GetDiscardScore($ER41:FC41,GS$1)</f>
        <v>0</v>
      </c>
      <c r="GT41" s="71">
        <f ca="1">GetDiscardScore($ER41:FD41,GT$1)</f>
        <v>0</v>
      </c>
      <c r="GU41" s="71">
        <f ca="1">GetDiscardScore($ER41:FE41,GU$1)</f>
        <v>0</v>
      </c>
      <c r="GV41" s="71">
        <f ca="1">GetDiscardScore($ER41:FF41,GV$1)</f>
        <v>0</v>
      </c>
      <c r="GW41" s="71">
        <f ca="1">GetDiscardScore($ER41:FG41,GW$1)</f>
        <v>0</v>
      </c>
      <c r="GX41" s="71">
        <f ca="1">GetDiscardScore($ER41:FH41,GX$1)</f>
        <v>0</v>
      </c>
      <c r="GY41" s="71">
        <f ca="1">GetDiscardScore($ER41:FI41,GY$1)</f>
        <v>0</v>
      </c>
      <c r="GZ41" s="71">
        <f ca="1">GetDiscardScore($ER41:FJ41,GZ$1)</f>
        <v>0</v>
      </c>
      <c r="HA41" s="71">
        <f ca="1">GetDiscardScore($ER41:FK41,HA$1)</f>
        <v>0</v>
      </c>
      <c r="HB41" s="73" t="str">
        <f t="shared" ca="1" si="87"/>
        <v/>
      </c>
      <c r="HC41" s="72" t="str">
        <f ca="1">IF(HB41&lt;&gt;"",RANK(HB41,HB$5:INDIRECT(HC$1,TRUE),0),"")</f>
        <v/>
      </c>
      <c r="HD41" s="70" t="str">
        <f t="shared" ca="1" si="88"/>
        <v/>
      </c>
    </row>
    <row r="42" spans="1:212" s="51" customFormat="1" ht="11.25">
      <c r="A42" s="41">
        <v>38</v>
      </c>
      <c r="B42" s="41" t="str">
        <f ca="1">IF('Raw Data'!B40&lt;&gt;"",'Raw Data'!B40,"")</f>
        <v/>
      </c>
      <c r="C42" s="51" t="str">
        <f ca="1">IF('Raw Data'!C40&lt;&gt;"",'Raw Data'!C40,"")</f>
        <v/>
      </c>
      <c r="D42" s="42" t="str">
        <f t="shared" ca="1" si="22"/>
        <v/>
      </c>
      <c r="E42" s="69" t="str">
        <f t="shared" ca="1" si="23"/>
        <v/>
      </c>
      <c r="F42" s="99" t="str">
        <f t="shared" ca="1" si="90"/>
        <v/>
      </c>
      <c r="G42" s="111" t="str">
        <f ca="1">IF(AND('Raw Data'!D40&lt;&gt;"",'Raw Data'!D40&lt;&gt;0),ROUNDDOWN('Raw Data'!D40,Title!$M$1),"")</f>
        <v/>
      </c>
      <c r="H42" s="109" t="str">
        <f ca="1">IF(AND('Raw Data'!E40&lt;&gt;"",'Raw Data'!E40&lt;&gt;0),'Raw Data'!E40,"")</f>
        <v/>
      </c>
      <c r="I42" s="97" t="str">
        <f ca="1">IF(AND(G42&lt;&gt;"",G42&gt;0),IF(Title!$K$1=0,ROUNDDOWN((1000*G$1)/G42,2),ROUND((1000*G$1)/G42,2)),IF(G42="","",0))</f>
        <v/>
      </c>
      <c r="J42" s="51" t="str">
        <f ca="1">IF(K42&lt;&gt;0,RANK(K42,K$5:INDIRECT(J$1,TRUE)),"")</f>
        <v/>
      </c>
      <c r="K42" s="71">
        <f t="shared" ca="1" si="89"/>
        <v>0</v>
      </c>
      <c r="L42" s="71" t="str">
        <f t="shared" ca="1" si="91"/>
        <v/>
      </c>
      <c r="M42" s="104" t="str">
        <f ca="1">IF(L42&lt;&gt;"",RANK(L42,L$5:INDIRECT(M$1,TRUE)),"")</f>
        <v/>
      </c>
      <c r="N42" s="111" t="str">
        <f ca="1">IF(AND('Raw Data'!F40&lt;&gt;"",'Raw Data'!F40&lt;&gt;0),ROUNDDOWN('Raw Data'!F40,Title!$M$1),"")</f>
        <v/>
      </c>
      <c r="O42" s="109" t="str">
        <f ca="1">IF(AND('Raw Data'!G40&lt;&gt;"",'Raw Data'!G40&lt;&gt;0),'Raw Data'!G40,"")</f>
        <v/>
      </c>
      <c r="P42" s="97" t="str">
        <f ca="1">IF(AND(N42&gt;0,N42&lt;&gt;""),IF(Title!$K$1=0,ROUNDDOWN((1000*N$1)/N42,2),ROUND((1000*N$1)/N42,2)),IF(N42="","",0))</f>
        <v/>
      </c>
      <c r="Q42" s="51" t="str">
        <f ca="1">IF(OR(N42&lt;&gt;"",O42&lt;&gt;""),RANK(R42,R$5:INDIRECT(Q$1,TRUE)),"")</f>
        <v/>
      </c>
      <c r="R42" s="71" t="str">
        <f t="shared" ca="1" si="24"/>
        <v/>
      </c>
      <c r="S42" s="71" t="str">
        <f t="shared" ca="1" si="92"/>
        <v/>
      </c>
      <c r="T42" s="104" t="str">
        <f ca="1">IF(S42&lt;&gt;"",RANK(S42,S$5:INDIRECT(T$1,TRUE)),"")</f>
        <v/>
      </c>
      <c r="U42" s="111" t="str">
        <f ca="1">IF(AND('Raw Data'!H40&lt;&gt;"",'Raw Data'!H40&lt;&gt;0),ROUNDDOWN('Raw Data'!H40,Title!$M$1),"")</f>
        <v/>
      </c>
      <c r="V42" s="109" t="str">
        <f ca="1">IF(AND('Raw Data'!I40&lt;&gt;"",'Raw Data'!I40&lt;&gt;0),'Raw Data'!I40,"")</f>
        <v/>
      </c>
      <c r="W42" s="97" t="str">
        <f ca="1">IF(AND(U42&gt;0,U42&lt;&gt;""),IF(Title!$K$1=0,ROUNDDOWN((1000*U$1)/U42,2),ROUND((1000*U$1)/U42,2)),IF(U42="","",0))</f>
        <v/>
      </c>
      <c r="X42" s="51" t="str">
        <f ca="1">IF(OR(U42&lt;&gt;"",V42&lt;&gt;""),RANK(Y42,Y$5:INDIRECT(X$1,TRUE)),"")</f>
        <v/>
      </c>
      <c r="Y42" s="71" t="str">
        <f t="shared" ca="1" si="25"/>
        <v/>
      </c>
      <c r="Z42" s="71" t="str">
        <f t="shared" ca="1" si="93"/>
        <v/>
      </c>
      <c r="AA42" s="104" t="str">
        <f ca="1">IF(Z42&lt;&gt;"",RANK(Z42,Z$5:INDIRECT(AA$1,TRUE)),"")</f>
        <v/>
      </c>
      <c r="AB42" s="111" t="str">
        <f ca="1">IF(AND('Raw Data'!J40&lt;&gt;"",'Raw Data'!J40&lt;&gt;0),ROUNDDOWN('Raw Data'!J40,Title!$M$1),"")</f>
        <v/>
      </c>
      <c r="AC42" s="109" t="str">
        <f ca="1">IF(AND('Raw Data'!K40&lt;&gt;"",'Raw Data'!K40&lt;&gt;0),'Raw Data'!K40,"")</f>
        <v/>
      </c>
      <c r="AD42" s="97" t="str">
        <f ca="1">IF(AND(AB42&gt;0,AB42&lt;&gt;""),IF(Title!$K$1=0,ROUNDDOWN((1000*AB$1)/AB42,2),ROUND((1000*AB$1)/AB42,2)),IF(AB42="","",0))</f>
        <v/>
      </c>
      <c r="AE42" s="51" t="str">
        <f ca="1">IF(OR(AB42&lt;&gt;"",AC42&lt;&gt;""),RANK(AF42,AF$5:INDIRECT(AE$1,TRUE)),"")</f>
        <v/>
      </c>
      <c r="AF42" s="71" t="str">
        <f t="shared" ca="1" si="26"/>
        <v/>
      </c>
      <c r="AG42" s="71" t="str">
        <f t="shared" ca="1" si="94"/>
        <v/>
      </c>
      <c r="AH42" s="104" t="str">
        <f ca="1">IF(AG42&lt;&gt;"",RANK(AG42,AG$5:INDIRECT(AH$1,TRUE)),"")</f>
        <v/>
      </c>
      <c r="AI42" s="111" t="str">
        <f ca="1">IF(AND('Raw Data'!L40&lt;&gt;"",'Raw Data'!L40&lt;&gt;0),ROUNDDOWN('Raw Data'!L40,Title!$M$1),"")</f>
        <v/>
      </c>
      <c r="AJ42" s="109" t="str">
        <f ca="1">IF(AND('Raw Data'!M40&lt;&gt;"",'Raw Data'!M40&lt;&gt;0),'Raw Data'!M40,"")</f>
        <v/>
      </c>
      <c r="AK42" s="97" t="str">
        <f ca="1">IF(AND(AI42&gt;0,AI42&lt;&gt;""),IF(Title!$K$1=0,ROUNDDOWN((1000*AI$1)/AI42,2),ROUND((1000*AI$1)/AI42,2)),IF(AI42="","",0))</f>
        <v/>
      </c>
      <c r="AL42" s="51" t="str">
        <f ca="1">IF(OR(AI42&lt;&gt;"",AJ42&lt;&gt;""),RANK(AM42,AM$5:INDIRECT(AL$1,TRUE)),"")</f>
        <v/>
      </c>
      <c r="AM42" s="71" t="str">
        <f t="shared" ca="1" si="27"/>
        <v/>
      </c>
      <c r="AN42" s="71" t="str">
        <f t="shared" ca="1" si="95"/>
        <v/>
      </c>
      <c r="AO42" s="104" t="str">
        <f ca="1">IF(AN42&lt;&gt;"",RANK(AN42,AN$5:INDIRECT(AO$1,TRUE)),"")</f>
        <v/>
      </c>
      <c r="AP42" s="111" t="str">
        <f ca="1">IF(AND('Raw Data'!N40&lt;&gt;"",'Raw Data'!N40&lt;&gt;0),ROUNDDOWN('Raw Data'!N40,Title!$M$1),"")</f>
        <v/>
      </c>
      <c r="AQ42" s="109" t="str">
        <f ca="1">IF(AND('Raw Data'!O40&lt;&gt;"",'Raw Data'!O40&lt;&gt;0),'Raw Data'!O40,"")</f>
        <v/>
      </c>
      <c r="AR42" s="97" t="str">
        <f ca="1">IF(AND(AP42&gt;0,AP42&lt;&gt;""),IF(Title!$K$1=0,ROUNDDOWN((1000*AP$1)/AP42,2),ROUND((1000*AP$1)/AP42,2)),IF(AP42="","",0))</f>
        <v/>
      </c>
      <c r="AS42" s="51" t="str">
        <f ca="1">IF(OR(AP42&lt;&gt;"",AQ42&lt;&gt;""),RANK(AT42,AT$5:INDIRECT(AS$1,TRUE)),"")</f>
        <v/>
      </c>
      <c r="AT42" s="71" t="str">
        <f t="shared" ca="1" si="28"/>
        <v/>
      </c>
      <c r="AU42" s="71" t="str">
        <f t="shared" ca="1" si="96"/>
        <v/>
      </c>
      <c r="AV42" s="104" t="str">
        <f ca="1">IF(AU42&lt;&gt;"",RANK(AU42,AU$5:INDIRECT(AV$1,TRUE)),"")</f>
        <v/>
      </c>
      <c r="AW42" s="111" t="str">
        <f ca="1">IF(AND('Raw Data'!P40&lt;&gt;"",'Raw Data'!P40&lt;&gt;0),ROUNDDOWN('Raw Data'!P40,Title!$M$1),"")</f>
        <v/>
      </c>
      <c r="AX42" s="109" t="str">
        <f ca="1">IF(AND('Raw Data'!Q40&lt;&gt;"",'Raw Data'!Q40&lt;&gt;0),'Raw Data'!Q40,"")</f>
        <v/>
      </c>
      <c r="AY42" s="97" t="str">
        <f ca="1">IF(AND(AW42&gt;0,AW42&lt;&gt;""),IF(Title!$K$1=0,ROUNDDOWN((1000*AW$1)/AW42,2),ROUND((1000*AW$1)/AW42,2)),IF(AW42="","",0))</f>
        <v/>
      </c>
      <c r="AZ42" s="51" t="str">
        <f ca="1">IF(OR(AW42&lt;&gt;"",AX42&lt;&gt;""),RANK(BA42,BA$5:INDIRECT(AZ$1,TRUE)),"")</f>
        <v/>
      </c>
      <c r="BA42" s="71" t="str">
        <f t="shared" ca="1" si="29"/>
        <v/>
      </c>
      <c r="BB42" s="71" t="str">
        <f t="shared" ca="1" si="97"/>
        <v/>
      </c>
      <c r="BC42" s="104" t="str">
        <f ca="1">IF(BB42&lt;&gt;"",RANK(BB42,BB$5:INDIRECT(BC$1,TRUE)),"")</f>
        <v/>
      </c>
      <c r="BD42" s="111" t="str">
        <f ca="1">IF(AND('Raw Data'!R40&lt;&gt;"",'Raw Data'!R40&lt;&gt;0),ROUNDDOWN('Raw Data'!R40,Title!$M$1),"")</f>
        <v/>
      </c>
      <c r="BE42" s="109" t="str">
        <f ca="1">IF(AND('Raw Data'!S40&lt;&gt;"",'Raw Data'!S40&lt;&gt;0),'Raw Data'!S40,"")</f>
        <v/>
      </c>
      <c r="BF42" s="97" t="str">
        <f ca="1">IF(AND(BD42&gt;0,BD42&lt;&gt;""),IF(Title!$K$1=0,ROUNDDOWN((1000*BD$1)/BD42,2),ROUND((1000*BD$1)/BD42,2)),IF(BD42="","",0))</f>
        <v/>
      </c>
      <c r="BG42" s="51" t="str">
        <f ca="1">IF(OR(BD42&lt;&gt;"",BE42&lt;&gt;""),RANK(BH42,BH$5:INDIRECT(BG$1,TRUE)),"")</f>
        <v/>
      </c>
      <c r="BH42" s="71" t="str">
        <f t="shared" ca="1" si="30"/>
        <v/>
      </c>
      <c r="BI42" s="71" t="str">
        <f t="shared" ca="1" si="98"/>
        <v/>
      </c>
      <c r="BJ42" s="104" t="str">
        <f ca="1">IF(BI42&lt;&gt;"",RANK(BI42,BI$5:INDIRECT(BJ$1,TRUE)),"")</f>
        <v/>
      </c>
      <c r="BK42" s="111" t="str">
        <f ca="1">IF(AND('Raw Data'!T40&lt;&gt;"",'Raw Data'!T40&lt;&gt;0),ROUNDDOWN('Raw Data'!T40,Title!$M$1),"")</f>
        <v/>
      </c>
      <c r="BL42" s="109" t="str">
        <f ca="1">IF(AND('Raw Data'!U40&lt;&gt;"",'Raw Data'!U40&lt;&gt;0),'Raw Data'!U40,"")</f>
        <v/>
      </c>
      <c r="BM42" s="97" t="str">
        <f t="shared" ca="1" si="31"/>
        <v/>
      </c>
      <c r="BN42" s="51" t="str">
        <f ca="1">IF(OR(BK42&lt;&gt;"",BL42&lt;&gt;""),RANK(BO42,BO$5:INDIRECT(BN$1,TRUE)),"")</f>
        <v/>
      </c>
      <c r="BO42" s="71" t="str">
        <f t="shared" ca="1" si="32"/>
        <v/>
      </c>
      <c r="BP42" s="71" t="str">
        <f t="shared" ca="1" si="99"/>
        <v/>
      </c>
      <c r="BQ42" s="104" t="str">
        <f ca="1">IF(BP42&lt;&gt;"",RANK(BP42,BP$5:INDIRECT(BQ$1,TRUE)),"")</f>
        <v/>
      </c>
      <c r="BR42" s="111" t="str">
        <f ca="1">IF(AND('Raw Data'!V40&lt;&gt;"",'Raw Data'!V40&lt;&gt;0),ROUNDDOWN('Raw Data'!V40,Title!$M$1),"")</f>
        <v/>
      </c>
      <c r="BS42" s="109" t="str">
        <f ca="1">IF(AND('Raw Data'!W40&lt;&gt;"",'Raw Data'!W40&lt;&gt;0),'Raw Data'!W40,"")</f>
        <v/>
      </c>
      <c r="BT42" s="97" t="str">
        <f ca="1">IF(AND(BR42&gt;0,BR42&lt;&gt;""),IF(Title!$K$1=0,ROUNDDOWN((1000*BR$1)/BR42,2),ROUND((1000*BR$1)/BR42,2)),IF(BR42="","",0))</f>
        <v/>
      </c>
      <c r="BU42" s="51" t="str">
        <f ca="1">IF(OR(BR42&lt;&gt;"",BS42&lt;&gt;""),RANK(BV42,BV$5:INDIRECT(BU$1,TRUE)),"")</f>
        <v/>
      </c>
      <c r="BV42" s="71" t="str">
        <f t="shared" ca="1" si="33"/>
        <v/>
      </c>
      <c r="BW42" s="71" t="str">
        <f t="shared" ca="1" si="100"/>
        <v/>
      </c>
      <c r="BX42" s="104" t="str">
        <f ca="1">IF(BW42&lt;&gt;"",RANK(BW42,BW$5:INDIRECT(BX$1,TRUE)),"")</f>
        <v/>
      </c>
      <c r="BY42" s="111" t="str">
        <f ca="1">IF(AND('Raw Data'!X40&lt;&gt;"",'Raw Data'!X40&lt;&gt;0),ROUNDDOWN('Raw Data'!X40,Title!$M$1),"")</f>
        <v/>
      </c>
      <c r="BZ42" s="109" t="str">
        <f ca="1">IF(AND('Raw Data'!Y40&lt;&gt;"",'Raw Data'!Y40&lt;&gt;0),'Raw Data'!Y40,"")</f>
        <v/>
      </c>
      <c r="CA42" s="97" t="str">
        <f ca="1">IF(AND(BY42&gt;0,BY42&lt;&gt;""),IF(Title!$K$1=0,ROUNDDOWN((1000*BY$1)/BY42,2),ROUND((1000*BY$1)/BY42,2)),IF(BY42="","",0))</f>
        <v/>
      </c>
      <c r="CB42" s="51" t="str">
        <f ca="1">IF(OR(BY42&lt;&gt;"",BZ42&lt;&gt;""),RANK(CC42,CC$5:INDIRECT(CB$1,TRUE)),"")</f>
        <v/>
      </c>
      <c r="CC42" s="71" t="str">
        <f t="shared" ca="1" si="34"/>
        <v/>
      </c>
      <c r="CD42" s="71" t="str">
        <f t="shared" ca="1" si="101"/>
        <v/>
      </c>
      <c r="CE42" s="104" t="str">
        <f ca="1">IF(CD42&lt;&gt;"",RANK(CD42,CD$5:INDIRECT(CE$1,TRUE)),"")</f>
        <v/>
      </c>
      <c r="CF42" s="111" t="str">
        <f ca="1">IF(AND('Raw Data'!Z40&lt;&gt;"",'Raw Data'!Z40&lt;&gt;0),ROUNDDOWN('Raw Data'!Z40,Title!$M$1),"")</f>
        <v/>
      </c>
      <c r="CG42" s="109" t="str">
        <f ca="1">IF(AND('Raw Data'!AA40&lt;&gt;"",'Raw Data'!AA40&lt;&gt;0),'Raw Data'!AA40,"")</f>
        <v/>
      </c>
      <c r="CH42" s="97" t="str">
        <f ca="1">IF(AND(CF42&gt;0,CF42&lt;&gt;""),IF(Title!$K$1=0,ROUNDDOWN((1000*CF$1)/CF42,2),ROUND((1000*CF$1)/CF42,2)),IF(CF42="","",0))</f>
        <v/>
      </c>
      <c r="CI42" s="51" t="str">
        <f ca="1">IF(OR(CF42&lt;&gt;"",CG42&lt;&gt;""),RANK(CJ42,CJ$5:INDIRECT(CI$1,TRUE)),"")</f>
        <v/>
      </c>
      <c r="CJ42" s="71" t="str">
        <f t="shared" ca="1" si="35"/>
        <v/>
      </c>
      <c r="CK42" s="71" t="str">
        <f t="shared" ca="1" si="102"/>
        <v/>
      </c>
      <c r="CL42" s="104" t="str">
        <f ca="1">IF(CK42&lt;&gt;"",RANK(CK42,CK$5:INDIRECT(CL$1,TRUE)),"")</f>
        <v/>
      </c>
      <c r="CM42" s="111" t="str">
        <f ca="1">IF(AND('Raw Data'!AB40&lt;&gt;"",'Raw Data'!AB40&lt;&gt;0),ROUNDDOWN('Raw Data'!AB40,Title!$M$1),"")</f>
        <v/>
      </c>
      <c r="CN42" s="109" t="str">
        <f ca="1">IF(AND('Raw Data'!AC40&lt;&gt;"",'Raw Data'!AC40&lt;&gt;0),'Raw Data'!AC40,"")</f>
        <v/>
      </c>
      <c r="CO42" s="97" t="str">
        <f ca="1">IF(AND(CM42&gt;0,CM42&lt;&gt;""),IF(Title!$K$1=0,ROUNDDOWN((1000*CM$1)/CM42,2),ROUND((1000*CM$1)/CM42,2)),IF(CM42="","",0))</f>
        <v/>
      </c>
      <c r="CP42" s="51" t="str">
        <f ca="1">IF(OR(CM42&lt;&gt;"",CN42&lt;&gt;""),RANK(CQ42,CQ$5:INDIRECT(CP$1,TRUE)),"")</f>
        <v/>
      </c>
      <c r="CQ42" s="71" t="str">
        <f t="shared" ca="1" si="36"/>
        <v/>
      </c>
      <c r="CR42" s="71" t="str">
        <f t="shared" ca="1" si="103"/>
        <v/>
      </c>
      <c r="CS42" s="104" t="str">
        <f ca="1">IF(CR42&lt;&gt;"",RANK(CR42,CR$5:INDIRECT(CS$1,TRUE)),"")</f>
        <v/>
      </c>
      <c r="CT42" s="111" t="str">
        <f ca="1">IF(AND('Raw Data'!AD40&lt;&gt;"",'Raw Data'!AD40&lt;&gt;0),ROUNDDOWN('Raw Data'!AD40,Title!$M$1),"")</f>
        <v/>
      </c>
      <c r="CU42" s="109" t="str">
        <f ca="1">IF(AND('Raw Data'!AE40&lt;&gt;"",'Raw Data'!AE40&lt;&gt;0),'Raw Data'!AE40,"")</f>
        <v/>
      </c>
      <c r="CV42" s="97" t="str">
        <f ca="1">IF(AND(CT42&gt;0,CT42&lt;&gt;""),IF(Title!$K$1=0,ROUNDDOWN((1000*CT$1)/CT42,2),ROUND((1000*CT$1)/CT42,2)),IF(CT42="","",0))</f>
        <v/>
      </c>
      <c r="CW42" s="51" t="str">
        <f ca="1">IF(OR(CT42&lt;&gt;"",CU42&lt;&gt;""),RANK(CX42,CX$5:INDIRECT(CW$1,TRUE)),"")</f>
        <v/>
      </c>
      <c r="CX42" s="71" t="str">
        <f t="shared" ca="1" si="37"/>
        <v/>
      </c>
      <c r="CY42" s="71" t="str">
        <f t="shared" ca="1" si="104"/>
        <v/>
      </c>
      <c r="CZ42" s="104" t="str">
        <f ca="1">IF(CY42&lt;&gt;"",RANK(CY42,CY$5:INDIRECT(CZ$1,TRUE)),"")</f>
        <v/>
      </c>
      <c r="DA42" s="111" t="str">
        <f ca="1">IF(AND('Raw Data'!AF40&lt;&gt;"",'Raw Data'!AF40&lt;&gt;0),ROUNDDOWN('Raw Data'!AF40,Title!$M$1),"")</f>
        <v/>
      </c>
      <c r="DB42" s="109" t="str">
        <f ca="1">IF(AND('Raw Data'!AG40&lt;&gt;"",'Raw Data'!AG40&lt;&gt;0),'Raw Data'!AG40,"")</f>
        <v/>
      </c>
      <c r="DC42" s="97" t="str">
        <f ca="1">IF(AND(DA42&gt;0,DA42&lt;&gt;""),IF(Title!$K$1=0,ROUNDDOWN((1000*DA$1)/DA42,2),ROUND((1000*DA$1)/DA42,2)),IF(DA42="","",0))</f>
        <v/>
      </c>
      <c r="DD42" s="51" t="str">
        <f ca="1">IF(OR(DA42&lt;&gt;"",DB42&lt;&gt;""),RANK(DE42,DE$5:INDIRECT(DD$1,TRUE)),"")</f>
        <v/>
      </c>
      <c r="DE42" s="71" t="str">
        <f t="shared" ca="1" si="38"/>
        <v/>
      </c>
      <c r="DF42" s="71" t="str">
        <f t="shared" ca="1" si="105"/>
        <v/>
      </c>
      <c r="DG42" s="104" t="str">
        <f ca="1">IF(DF42&lt;&gt;"",RANK(DF42,DF$5:INDIRECT(DG$1,TRUE)),"")</f>
        <v/>
      </c>
      <c r="DH42" s="111" t="str">
        <f ca="1">IF(AND('Raw Data'!AH40&lt;&gt;"",'Raw Data'!AH40&lt;&gt;0),ROUNDDOWN('Raw Data'!AH40,Title!$M$1),"")</f>
        <v/>
      </c>
      <c r="DI42" s="109" t="str">
        <f ca="1">IF(AND('Raw Data'!AI40&lt;&gt;"",'Raw Data'!AI40&lt;&gt;0),'Raw Data'!AI40,"")</f>
        <v/>
      </c>
      <c r="DJ42" s="97" t="str">
        <f ca="1">IF(AND(DH42&gt;0,DH42&lt;&gt;""),IF(Title!$K$1=0,ROUNDDOWN((1000*DH$1)/DH42,2),ROUND((1000*DH$1)/DH42,2)),IF(DH42="","",0))</f>
        <v/>
      </c>
      <c r="DK42" s="51" t="str">
        <f ca="1">IF(OR(DH42&lt;&gt;"",DI42&lt;&gt;""),RANK(DL42,DL$5:INDIRECT(DK$1,TRUE)),"")</f>
        <v/>
      </c>
      <c r="DL42" s="71" t="str">
        <f t="shared" ca="1" si="39"/>
        <v/>
      </c>
      <c r="DM42" s="71" t="str">
        <f t="shared" ca="1" si="106"/>
        <v/>
      </c>
      <c r="DN42" s="104" t="str">
        <f ca="1">IF(DM42&lt;&gt;"",RANK(DM42,DM$5:INDIRECT(DN$1,TRUE)),"")</f>
        <v/>
      </c>
      <c r="DO42" s="111" t="str">
        <f ca="1">IF(AND('Raw Data'!AJ40&lt;&gt;"",'Raw Data'!AJ40&lt;&gt;0),ROUNDDOWN('Raw Data'!AJ40,Title!$M$1),"")</f>
        <v/>
      </c>
      <c r="DP42" s="109" t="str">
        <f ca="1">IF(AND('Raw Data'!AK40&lt;&gt;"",'Raw Data'!AK40&lt;&gt;0),'Raw Data'!AK40,"")</f>
        <v/>
      </c>
      <c r="DQ42" s="97" t="str">
        <f ca="1">IF(AND(DO42&gt;0,DO42&lt;&gt;""),IF(Title!$K$1=0,ROUNDDOWN((1000*DO$1)/DO42,2),ROUND((1000*DO$1)/DO42,2)),IF(DO42="","",0))</f>
        <v/>
      </c>
      <c r="DR42" s="51" t="str">
        <f ca="1">IF(OR(DO42&lt;&gt;"",DP42&lt;&gt;""),RANK(DS42,DS$5:INDIRECT(DR$1,TRUE)),"")</f>
        <v/>
      </c>
      <c r="DS42" s="71" t="str">
        <f t="shared" ca="1" si="40"/>
        <v/>
      </c>
      <c r="DT42" s="71" t="str">
        <f t="shared" ca="1" si="107"/>
        <v/>
      </c>
      <c r="DU42" s="104" t="str">
        <f ca="1">IF(DT42&lt;&gt;"",RANK(DT42,DT$5:INDIRECT(DU$1,TRUE)),"")</f>
        <v/>
      </c>
      <c r="DV42" s="111" t="str">
        <f ca="1">IF(AND('Raw Data'!AL40&lt;&gt;"",'Raw Data'!AL40&lt;&gt;0),ROUNDDOWN('Raw Data'!AL40,Title!$M$1),"")</f>
        <v/>
      </c>
      <c r="DW42" s="109" t="str">
        <f ca="1">IF(AND('Raw Data'!AM40&lt;&gt;"",'Raw Data'!AM40&lt;&gt;0),'Raw Data'!AM40,"")</f>
        <v/>
      </c>
      <c r="DX42" s="97" t="str">
        <f ca="1">IF(AND(DV42&gt;0,DV42&lt;&gt;""),IF(Title!$K$1=0,ROUNDDOWN((1000*DV$1)/DV42,2),ROUND((1000*DV$1)/DV42,2)),IF(DV42="","",0))</f>
        <v/>
      </c>
      <c r="DY42" s="51" t="str">
        <f ca="1">IF(OR(DV42&lt;&gt;"",DW42&lt;&gt;""),RANK(DZ42,DZ$5:INDIRECT(DY$1,TRUE)),"")</f>
        <v/>
      </c>
      <c r="DZ42" s="71" t="str">
        <f t="shared" ca="1" si="41"/>
        <v/>
      </c>
      <c r="EA42" s="71" t="str">
        <f t="shared" ca="1" si="108"/>
        <v/>
      </c>
      <c r="EB42" s="104" t="str">
        <f ca="1">IF(EA42&lt;&gt;"",RANK(EA42,EA$5:INDIRECT(EB$1,TRUE)),"")</f>
        <v/>
      </c>
      <c r="EC42" s="111" t="str">
        <f ca="1">IF(AND('Raw Data'!AN40&lt;&gt;"",'Raw Data'!AN40&lt;&gt;0),ROUNDDOWN('Raw Data'!AN40,Title!$M$1),"")</f>
        <v/>
      </c>
      <c r="ED42" s="109" t="str">
        <f ca="1">IF(AND('Raw Data'!AO40&lt;&gt;"",'Raw Data'!AO40&lt;&gt;0),'Raw Data'!AO40,"")</f>
        <v/>
      </c>
      <c r="EE42" s="97" t="str">
        <f ca="1">IF(AND(EC42&gt;0,EC42&lt;&gt;""),IF(Title!$K$1=0,ROUNDDOWN((1000*EC$1)/EC42,2),ROUND((1000*EC$1)/EC42,2)),IF(EC42="","",0))</f>
        <v/>
      </c>
      <c r="EF42" s="51" t="str">
        <f ca="1">IF(OR(EC42&lt;&gt;"",ED42&lt;&gt;""),RANK(EG42,EG$5:INDIRECT(EF$1,TRUE)),"")</f>
        <v/>
      </c>
      <c r="EG42" s="71" t="str">
        <f t="shared" ca="1" si="42"/>
        <v/>
      </c>
      <c r="EH42" s="71" t="str">
        <f t="shared" ca="1" si="109"/>
        <v/>
      </c>
      <c r="EI42" s="104" t="str">
        <f ca="1">IF(EH42&lt;&gt;"",RANK(EH42,EH$5:INDIRECT(EI$1,TRUE)),"")</f>
        <v/>
      </c>
      <c r="EJ42" s="111" t="str">
        <f ca="1">IF(AND('Raw Data'!AP40&lt;&gt;"",'Raw Data'!AP40&lt;&gt;0),ROUNDDOWN('Raw Data'!AP40,Title!$M$1),"")</f>
        <v/>
      </c>
      <c r="EK42" s="106" t="str">
        <f ca="1">IF(AND('Raw Data'!AQ40&lt;&gt;"",'Raw Data'!AQ40&lt;&gt;0),'Raw Data'!AQ40,"")</f>
        <v/>
      </c>
      <c r="EL42" s="97" t="str">
        <f ca="1">IF(AND(EJ42&gt;0,EJ42&lt;&gt;""),IF(Title!$K$1=0,ROUNDDOWN((1000*EJ$1)/EJ42,2),ROUND((1000*EJ$1)/EJ42,2)),IF(EJ42="","",0))</f>
        <v/>
      </c>
      <c r="EM42" s="51" t="str">
        <f ca="1">IF(OR(EJ42&lt;&gt;"",EK42&lt;&gt;""),RANK(EN42,EN$5:INDIRECT(EM$1,TRUE)),"")</f>
        <v/>
      </c>
      <c r="EN42" s="71" t="str">
        <f t="shared" ca="1" si="43"/>
        <v/>
      </c>
      <c r="EO42" s="71" t="str">
        <f t="shared" ca="1" si="110"/>
        <v/>
      </c>
      <c r="EP42" s="104" t="str">
        <f ca="1">IF(EO42&lt;&gt;"",RANK(EO42,EO$5:INDIRECT(EP$1,TRUE)),"")</f>
        <v/>
      </c>
      <c r="EQ42" s="51" t="str">
        <f t="shared" ca="1" si="44"/>
        <v>$ER$42:$FC$42</v>
      </c>
      <c r="ER42" s="71">
        <f t="shared" si="45"/>
        <v>0</v>
      </c>
      <c r="ES42" s="71">
        <f t="shared" ca="1" si="46"/>
        <v>0</v>
      </c>
      <c r="ET42" s="71">
        <f t="shared" ca="1" si="47"/>
        <v>0</v>
      </c>
      <c r="EU42" s="71">
        <f t="shared" ca="1" si="48"/>
        <v>0</v>
      </c>
      <c r="EV42" s="71">
        <f t="shared" ca="1" si="49"/>
        <v>0</v>
      </c>
      <c r="EW42" s="71">
        <f t="shared" ca="1" si="50"/>
        <v>0</v>
      </c>
      <c r="EX42" s="71">
        <f t="shared" ca="1" si="51"/>
        <v>0</v>
      </c>
      <c r="EY42" s="71">
        <f t="shared" ca="1" si="52"/>
        <v>0</v>
      </c>
      <c r="EZ42" s="71">
        <f t="shared" ca="1" si="53"/>
        <v>0</v>
      </c>
      <c r="FA42" s="71">
        <f t="shared" ca="1" si="54"/>
        <v>0</v>
      </c>
      <c r="FB42" s="71">
        <f t="shared" ca="1" si="55"/>
        <v>0</v>
      </c>
      <c r="FC42" s="71">
        <f t="shared" ca="1" si="56"/>
        <v>0</v>
      </c>
      <c r="FD42" s="71">
        <f t="shared" ca="1" si="57"/>
        <v>0</v>
      </c>
      <c r="FE42" s="71">
        <f t="shared" ca="1" si="58"/>
        <v>0</v>
      </c>
      <c r="FF42" s="71">
        <f t="shared" ca="1" si="59"/>
        <v>0</v>
      </c>
      <c r="FG42" s="71">
        <f t="shared" ca="1" si="60"/>
        <v>0</v>
      </c>
      <c r="FH42" s="71">
        <f t="shared" ca="1" si="61"/>
        <v>0</v>
      </c>
      <c r="FI42" s="71">
        <f t="shared" ca="1" si="62"/>
        <v>0</v>
      </c>
      <c r="FJ42" s="71">
        <f t="shared" ca="1" si="63"/>
        <v>0</v>
      </c>
      <c r="FK42" s="71">
        <f t="shared" ca="1" si="64"/>
        <v>0</v>
      </c>
      <c r="FL42" s="51" t="str">
        <f t="shared" si="65"/>
        <v>$FM$42:$FX$42</v>
      </c>
      <c r="FM42" s="72">
        <f t="shared" si="66"/>
        <v>0</v>
      </c>
      <c r="FN42" s="51">
        <f t="shared" si="67"/>
        <v>0</v>
      </c>
      <c r="FO42" s="51">
        <f t="shared" si="68"/>
        <v>0</v>
      </c>
      <c r="FP42" s="51">
        <f t="shared" si="69"/>
        <v>0</v>
      </c>
      <c r="FQ42" s="51">
        <f t="shared" si="70"/>
        <v>0</v>
      </c>
      <c r="FR42" s="51">
        <f t="shared" si="71"/>
        <v>0</v>
      </c>
      <c r="FS42" s="51">
        <f t="shared" si="72"/>
        <v>0</v>
      </c>
      <c r="FT42" s="51">
        <f t="shared" si="73"/>
        <v>0</v>
      </c>
      <c r="FU42" s="51">
        <f t="shared" si="74"/>
        <v>0</v>
      </c>
      <c r="FV42" s="51">
        <f t="shared" si="75"/>
        <v>0</v>
      </c>
      <c r="FW42" s="51">
        <f t="shared" si="76"/>
        <v>0</v>
      </c>
      <c r="FX42" s="51">
        <f t="shared" si="77"/>
        <v>0</v>
      </c>
      <c r="FY42" s="51">
        <f t="shared" si="78"/>
        <v>0</v>
      </c>
      <c r="FZ42" s="51">
        <f t="shared" si="79"/>
        <v>0</v>
      </c>
      <c r="GA42" s="51">
        <f t="shared" si="80"/>
        <v>0</v>
      </c>
      <c r="GB42" s="51">
        <f t="shared" si="81"/>
        <v>0</v>
      </c>
      <c r="GC42" s="51">
        <f t="shared" si="82"/>
        <v>0</v>
      </c>
      <c r="GD42" s="51">
        <f t="shared" si="83"/>
        <v>0</v>
      </c>
      <c r="GE42" s="51">
        <f t="shared" si="84"/>
        <v>0</v>
      </c>
      <c r="GF42" s="51">
        <f t="shared" si="85"/>
        <v>0</v>
      </c>
      <c r="GG42" s="51" t="str">
        <f t="shared" si="86"/>
        <v>GS42</v>
      </c>
      <c r="GH42" s="71">
        <f ca="1">GetDiscardScore($ER42:ER42,GH$1)</f>
        <v>0</v>
      </c>
      <c r="GI42" s="71">
        <f ca="1">GetDiscardScore($ER42:ES42,GI$1)</f>
        <v>0</v>
      </c>
      <c r="GJ42" s="71">
        <f ca="1">GetDiscardScore($ER42:ET42,GJ$1)</f>
        <v>0</v>
      </c>
      <c r="GK42" s="71">
        <f ca="1">GetDiscardScore($ER42:EU42,GK$1)</f>
        <v>0</v>
      </c>
      <c r="GL42" s="71">
        <f ca="1">GetDiscardScore($ER42:EV42,GL$1)</f>
        <v>0</v>
      </c>
      <c r="GM42" s="71">
        <f ca="1">GetDiscardScore($ER42:EW42,GM$1)</f>
        <v>0</v>
      </c>
      <c r="GN42" s="71">
        <f ca="1">GetDiscardScore($ER42:EX42,GN$1)</f>
        <v>0</v>
      </c>
      <c r="GO42" s="71">
        <f ca="1">GetDiscardScore($ER42:EY42,GO$1)</f>
        <v>0</v>
      </c>
      <c r="GP42" s="71">
        <f ca="1">GetDiscardScore($ER42:EZ42,GP$1)</f>
        <v>0</v>
      </c>
      <c r="GQ42" s="71">
        <f ca="1">GetDiscardScore($ER42:FA42,GQ$1)</f>
        <v>0</v>
      </c>
      <c r="GR42" s="71">
        <f ca="1">GetDiscardScore($ER42:FB42,GR$1)</f>
        <v>0</v>
      </c>
      <c r="GS42" s="71">
        <f ca="1">GetDiscardScore($ER42:FC42,GS$1)</f>
        <v>0</v>
      </c>
      <c r="GT42" s="71">
        <f ca="1">GetDiscardScore($ER42:FD42,GT$1)</f>
        <v>0</v>
      </c>
      <c r="GU42" s="71">
        <f ca="1">GetDiscardScore($ER42:FE42,GU$1)</f>
        <v>0</v>
      </c>
      <c r="GV42" s="71">
        <f ca="1">GetDiscardScore($ER42:FF42,GV$1)</f>
        <v>0</v>
      </c>
      <c r="GW42" s="71">
        <f ca="1">GetDiscardScore($ER42:FG42,GW$1)</f>
        <v>0</v>
      </c>
      <c r="GX42" s="71">
        <f ca="1">GetDiscardScore($ER42:FH42,GX$1)</f>
        <v>0</v>
      </c>
      <c r="GY42" s="71">
        <f ca="1">GetDiscardScore($ER42:FI42,GY$1)</f>
        <v>0</v>
      </c>
      <c r="GZ42" s="71">
        <f ca="1">GetDiscardScore($ER42:FJ42,GZ$1)</f>
        <v>0</v>
      </c>
      <c r="HA42" s="71">
        <f ca="1">GetDiscardScore($ER42:FK42,HA$1)</f>
        <v>0</v>
      </c>
      <c r="HB42" s="73" t="str">
        <f t="shared" ca="1" si="87"/>
        <v/>
      </c>
      <c r="HC42" s="72" t="str">
        <f ca="1">IF(HB42&lt;&gt;"",RANK(HB42,HB$5:INDIRECT(HC$1,TRUE),0),"")</f>
        <v/>
      </c>
      <c r="HD42" s="70" t="str">
        <f t="shared" ca="1" si="88"/>
        <v/>
      </c>
    </row>
    <row r="43" spans="1:212" s="51" customFormat="1" ht="11.25">
      <c r="A43" s="41">
        <v>39</v>
      </c>
      <c r="B43" s="41" t="str">
        <f ca="1">IF('Raw Data'!B41&lt;&gt;"",'Raw Data'!B41,"")</f>
        <v/>
      </c>
      <c r="C43" s="51" t="str">
        <f ca="1">IF('Raw Data'!C41&lt;&gt;"",'Raw Data'!C41,"")</f>
        <v/>
      </c>
      <c r="D43" s="42" t="str">
        <f t="shared" ca="1" si="22"/>
        <v/>
      </c>
      <c r="E43" s="69" t="str">
        <f t="shared" ca="1" si="23"/>
        <v/>
      </c>
      <c r="F43" s="99" t="str">
        <f t="shared" ca="1" si="90"/>
        <v/>
      </c>
      <c r="G43" s="111" t="str">
        <f ca="1">IF(AND('Raw Data'!D41&lt;&gt;"",'Raw Data'!D41&lt;&gt;0),ROUNDDOWN('Raw Data'!D41,Title!$M$1),"")</f>
        <v/>
      </c>
      <c r="H43" s="109" t="str">
        <f ca="1">IF(AND('Raw Data'!E41&lt;&gt;"",'Raw Data'!E41&lt;&gt;0),'Raw Data'!E41,"")</f>
        <v/>
      </c>
      <c r="I43" s="97" t="str">
        <f ca="1">IF(AND(G43&lt;&gt;"",G43&gt;0),IF(Title!$K$1=0,ROUNDDOWN((1000*G$1)/G43,2),ROUND((1000*G$1)/G43,2)),IF(G43="","",0))</f>
        <v/>
      </c>
      <c r="J43" s="51" t="str">
        <f ca="1">IF(K43&lt;&gt;0,RANK(K43,K$5:INDIRECT(J$1,TRUE)),"")</f>
        <v/>
      </c>
      <c r="K43" s="71">
        <f t="shared" ca="1" si="89"/>
        <v>0</v>
      </c>
      <c r="L43" s="71" t="str">
        <f t="shared" ca="1" si="91"/>
        <v/>
      </c>
      <c r="M43" s="104" t="str">
        <f ca="1">IF(L43&lt;&gt;"",RANK(L43,L$5:INDIRECT(M$1,TRUE)),"")</f>
        <v/>
      </c>
      <c r="N43" s="111" t="str">
        <f ca="1">IF(AND('Raw Data'!F41&lt;&gt;"",'Raw Data'!F41&lt;&gt;0),ROUNDDOWN('Raw Data'!F41,Title!$M$1),"")</f>
        <v/>
      </c>
      <c r="O43" s="109" t="str">
        <f ca="1">IF(AND('Raw Data'!G41&lt;&gt;"",'Raw Data'!G41&lt;&gt;0),'Raw Data'!G41,"")</f>
        <v/>
      </c>
      <c r="P43" s="97" t="str">
        <f ca="1">IF(AND(N43&gt;0,N43&lt;&gt;""),IF(Title!$K$1=0,ROUNDDOWN((1000*N$1)/N43,2),ROUND((1000*N$1)/N43,2)),IF(N43="","",0))</f>
        <v/>
      </c>
      <c r="Q43" s="51" t="str">
        <f ca="1">IF(OR(N43&lt;&gt;"",O43&lt;&gt;""),RANK(R43,R$5:INDIRECT(Q$1,TRUE)),"")</f>
        <v/>
      </c>
      <c r="R43" s="71" t="str">
        <f t="shared" ca="1" si="24"/>
        <v/>
      </c>
      <c r="S43" s="71" t="str">
        <f t="shared" ca="1" si="92"/>
        <v/>
      </c>
      <c r="T43" s="104" t="str">
        <f ca="1">IF(S43&lt;&gt;"",RANK(S43,S$5:INDIRECT(T$1,TRUE)),"")</f>
        <v/>
      </c>
      <c r="U43" s="111" t="str">
        <f ca="1">IF(AND('Raw Data'!H41&lt;&gt;"",'Raw Data'!H41&lt;&gt;0),ROUNDDOWN('Raw Data'!H41,Title!$M$1),"")</f>
        <v/>
      </c>
      <c r="V43" s="109" t="str">
        <f ca="1">IF(AND('Raw Data'!I41&lt;&gt;"",'Raw Data'!I41&lt;&gt;0),'Raw Data'!I41,"")</f>
        <v/>
      </c>
      <c r="W43" s="97" t="str">
        <f ca="1">IF(AND(U43&gt;0,U43&lt;&gt;""),IF(Title!$K$1=0,ROUNDDOWN((1000*U$1)/U43,2),ROUND((1000*U$1)/U43,2)),IF(U43="","",0))</f>
        <v/>
      </c>
      <c r="X43" s="51" t="str">
        <f ca="1">IF(OR(U43&lt;&gt;"",V43&lt;&gt;""),RANK(Y43,Y$5:INDIRECT(X$1,TRUE)),"")</f>
        <v/>
      </c>
      <c r="Y43" s="71" t="str">
        <f t="shared" ca="1" si="25"/>
        <v/>
      </c>
      <c r="Z43" s="71" t="str">
        <f t="shared" ca="1" si="93"/>
        <v/>
      </c>
      <c r="AA43" s="104" t="str">
        <f ca="1">IF(Z43&lt;&gt;"",RANK(Z43,Z$5:INDIRECT(AA$1,TRUE)),"")</f>
        <v/>
      </c>
      <c r="AB43" s="111" t="str">
        <f ca="1">IF(AND('Raw Data'!J41&lt;&gt;"",'Raw Data'!J41&lt;&gt;0),ROUNDDOWN('Raw Data'!J41,Title!$M$1),"")</f>
        <v/>
      </c>
      <c r="AC43" s="109" t="str">
        <f ca="1">IF(AND('Raw Data'!K41&lt;&gt;"",'Raw Data'!K41&lt;&gt;0),'Raw Data'!K41,"")</f>
        <v/>
      </c>
      <c r="AD43" s="97" t="str">
        <f ca="1">IF(AND(AB43&gt;0,AB43&lt;&gt;""),IF(Title!$K$1=0,ROUNDDOWN((1000*AB$1)/AB43,2),ROUND((1000*AB$1)/AB43,2)),IF(AB43="","",0))</f>
        <v/>
      </c>
      <c r="AE43" s="51" t="str">
        <f ca="1">IF(OR(AB43&lt;&gt;"",AC43&lt;&gt;""),RANK(AF43,AF$5:INDIRECT(AE$1,TRUE)),"")</f>
        <v/>
      </c>
      <c r="AF43" s="71" t="str">
        <f t="shared" ca="1" si="26"/>
        <v/>
      </c>
      <c r="AG43" s="71" t="str">
        <f t="shared" ca="1" si="94"/>
        <v/>
      </c>
      <c r="AH43" s="104" t="str">
        <f ca="1">IF(AG43&lt;&gt;"",RANK(AG43,AG$5:INDIRECT(AH$1,TRUE)),"")</f>
        <v/>
      </c>
      <c r="AI43" s="111" t="str">
        <f ca="1">IF(AND('Raw Data'!L41&lt;&gt;"",'Raw Data'!L41&lt;&gt;0),ROUNDDOWN('Raw Data'!L41,Title!$M$1),"")</f>
        <v/>
      </c>
      <c r="AJ43" s="109" t="str">
        <f ca="1">IF(AND('Raw Data'!M41&lt;&gt;"",'Raw Data'!M41&lt;&gt;0),'Raw Data'!M41,"")</f>
        <v/>
      </c>
      <c r="AK43" s="97" t="str">
        <f ca="1">IF(AND(AI43&gt;0,AI43&lt;&gt;""),IF(Title!$K$1=0,ROUNDDOWN((1000*AI$1)/AI43,2),ROUND((1000*AI$1)/AI43,2)),IF(AI43="","",0))</f>
        <v/>
      </c>
      <c r="AL43" s="51" t="str">
        <f ca="1">IF(OR(AI43&lt;&gt;"",AJ43&lt;&gt;""),RANK(AM43,AM$5:INDIRECT(AL$1,TRUE)),"")</f>
        <v/>
      </c>
      <c r="AM43" s="71" t="str">
        <f t="shared" ca="1" si="27"/>
        <v/>
      </c>
      <c r="AN43" s="71" t="str">
        <f t="shared" ca="1" si="95"/>
        <v/>
      </c>
      <c r="AO43" s="104" t="str">
        <f ca="1">IF(AN43&lt;&gt;"",RANK(AN43,AN$5:INDIRECT(AO$1,TRUE)),"")</f>
        <v/>
      </c>
      <c r="AP43" s="111" t="str">
        <f ca="1">IF(AND('Raw Data'!N41&lt;&gt;"",'Raw Data'!N41&lt;&gt;0),ROUNDDOWN('Raw Data'!N41,Title!$M$1),"")</f>
        <v/>
      </c>
      <c r="AQ43" s="109" t="str">
        <f ca="1">IF(AND('Raw Data'!O41&lt;&gt;"",'Raw Data'!O41&lt;&gt;0),'Raw Data'!O41,"")</f>
        <v/>
      </c>
      <c r="AR43" s="97" t="str">
        <f ca="1">IF(AND(AP43&gt;0,AP43&lt;&gt;""),IF(Title!$K$1=0,ROUNDDOWN((1000*AP$1)/AP43,2),ROUND((1000*AP$1)/AP43,2)),IF(AP43="","",0))</f>
        <v/>
      </c>
      <c r="AS43" s="51" t="str">
        <f ca="1">IF(OR(AP43&lt;&gt;"",AQ43&lt;&gt;""),RANK(AT43,AT$5:INDIRECT(AS$1,TRUE)),"")</f>
        <v/>
      </c>
      <c r="AT43" s="71" t="str">
        <f t="shared" ca="1" si="28"/>
        <v/>
      </c>
      <c r="AU43" s="71" t="str">
        <f t="shared" ca="1" si="96"/>
        <v/>
      </c>
      <c r="AV43" s="104" t="str">
        <f ca="1">IF(AU43&lt;&gt;"",RANK(AU43,AU$5:INDIRECT(AV$1,TRUE)),"")</f>
        <v/>
      </c>
      <c r="AW43" s="111" t="str">
        <f ca="1">IF(AND('Raw Data'!P41&lt;&gt;"",'Raw Data'!P41&lt;&gt;0),ROUNDDOWN('Raw Data'!P41,Title!$M$1),"")</f>
        <v/>
      </c>
      <c r="AX43" s="109" t="str">
        <f ca="1">IF(AND('Raw Data'!Q41&lt;&gt;"",'Raw Data'!Q41&lt;&gt;0),'Raw Data'!Q41,"")</f>
        <v/>
      </c>
      <c r="AY43" s="97" t="str">
        <f ca="1">IF(AND(AW43&gt;0,AW43&lt;&gt;""),IF(Title!$K$1=0,ROUNDDOWN((1000*AW$1)/AW43,2),ROUND((1000*AW$1)/AW43,2)),IF(AW43="","",0))</f>
        <v/>
      </c>
      <c r="AZ43" s="51" t="str">
        <f ca="1">IF(OR(AW43&lt;&gt;"",AX43&lt;&gt;""),RANK(BA43,BA$5:INDIRECT(AZ$1,TRUE)),"")</f>
        <v/>
      </c>
      <c r="BA43" s="71" t="str">
        <f t="shared" ca="1" si="29"/>
        <v/>
      </c>
      <c r="BB43" s="71" t="str">
        <f t="shared" ca="1" si="97"/>
        <v/>
      </c>
      <c r="BC43" s="104" t="str">
        <f ca="1">IF(BB43&lt;&gt;"",RANK(BB43,BB$5:INDIRECT(BC$1,TRUE)),"")</f>
        <v/>
      </c>
      <c r="BD43" s="111" t="str">
        <f ca="1">IF(AND('Raw Data'!R41&lt;&gt;"",'Raw Data'!R41&lt;&gt;0),ROUNDDOWN('Raw Data'!R41,Title!$M$1),"")</f>
        <v/>
      </c>
      <c r="BE43" s="109" t="str">
        <f ca="1">IF(AND('Raw Data'!S41&lt;&gt;"",'Raw Data'!S41&lt;&gt;0),'Raw Data'!S41,"")</f>
        <v/>
      </c>
      <c r="BF43" s="97" t="str">
        <f ca="1">IF(AND(BD43&gt;0,BD43&lt;&gt;""),IF(Title!$K$1=0,ROUNDDOWN((1000*BD$1)/BD43,2),ROUND((1000*BD$1)/BD43,2)),IF(BD43="","",0))</f>
        <v/>
      </c>
      <c r="BG43" s="51" t="str">
        <f ca="1">IF(OR(BD43&lt;&gt;"",BE43&lt;&gt;""),RANK(BH43,BH$5:INDIRECT(BG$1,TRUE)),"")</f>
        <v/>
      </c>
      <c r="BH43" s="71" t="str">
        <f t="shared" ca="1" si="30"/>
        <v/>
      </c>
      <c r="BI43" s="71" t="str">
        <f t="shared" ca="1" si="98"/>
        <v/>
      </c>
      <c r="BJ43" s="104" t="str">
        <f ca="1">IF(BI43&lt;&gt;"",RANK(BI43,BI$5:INDIRECT(BJ$1,TRUE)),"")</f>
        <v/>
      </c>
      <c r="BK43" s="111" t="str">
        <f ca="1">IF(AND('Raw Data'!T41&lt;&gt;"",'Raw Data'!T41&lt;&gt;0),ROUNDDOWN('Raw Data'!T41,Title!$M$1),"")</f>
        <v/>
      </c>
      <c r="BL43" s="109" t="str">
        <f ca="1">IF(AND('Raw Data'!U41&lt;&gt;"",'Raw Data'!U41&lt;&gt;0),'Raw Data'!U41,"")</f>
        <v/>
      </c>
      <c r="BM43" s="97" t="str">
        <f t="shared" ca="1" si="31"/>
        <v/>
      </c>
      <c r="BN43" s="51" t="str">
        <f ca="1">IF(OR(BK43&lt;&gt;"",BL43&lt;&gt;""),RANK(BO43,BO$5:INDIRECT(BN$1,TRUE)),"")</f>
        <v/>
      </c>
      <c r="BO43" s="71" t="str">
        <f t="shared" ca="1" si="32"/>
        <v/>
      </c>
      <c r="BP43" s="71" t="str">
        <f t="shared" ca="1" si="99"/>
        <v/>
      </c>
      <c r="BQ43" s="104" t="str">
        <f ca="1">IF(BP43&lt;&gt;"",RANK(BP43,BP$5:INDIRECT(BQ$1,TRUE)),"")</f>
        <v/>
      </c>
      <c r="BR43" s="111" t="str">
        <f ca="1">IF(AND('Raw Data'!V41&lt;&gt;"",'Raw Data'!V41&lt;&gt;0),ROUNDDOWN('Raw Data'!V41,Title!$M$1),"")</f>
        <v/>
      </c>
      <c r="BS43" s="109" t="str">
        <f ca="1">IF(AND('Raw Data'!W41&lt;&gt;"",'Raw Data'!W41&lt;&gt;0),'Raw Data'!W41,"")</f>
        <v/>
      </c>
      <c r="BT43" s="97" t="str">
        <f ca="1">IF(AND(BR43&gt;0,BR43&lt;&gt;""),IF(Title!$K$1=0,ROUNDDOWN((1000*BR$1)/BR43,2),ROUND((1000*BR$1)/BR43,2)),IF(BR43="","",0))</f>
        <v/>
      </c>
      <c r="BU43" s="51" t="str">
        <f ca="1">IF(OR(BR43&lt;&gt;"",BS43&lt;&gt;""),RANK(BV43,BV$5:INDIRECT(BU$1,TRUE)),"")</f>
        <v/>
      </c>
      <c r="BV43" s="71" t="str">
        <f t="shared" ca="1" si="33"/>
        <v/>
      </c>
      <c r="BW43" s="71" t="str">
        <f t="shared" ca="1" si="100"/>
        <v/>
      </c>
      <c r="BX43" s="104" t="str">
        <f ca="1">IF(BW43&lt;&gt;"",RANK(BW43,BW$5:INDIRECT(BX$1,TRUE)),"")</f>
        <v/>
      </c>
      <c r="BY43" s="111" t="str">
        <f ca="1">IF(AND('Raw Data'!X41&lt;&gt;"",'Raw Data'!X41&lt;&gt;0),ROUNDDOWN('Raw Data'!X41,Title!$M$1),"")</f>
        <v/>
      </c>
      <c r="BZ43" s="109" t="str">
        <f ca="1">IF(AND('Raw Data'!Y41&lt;&gt;"",'Raw Data'!Y41&lt;&gt;0),'Raw Data'!Y41,"")</f>
        <v/>
      </c>
      <c r="CA43" s="97" t="str">
        <f ca="1">IF(AND(BY43&gt;0,BY43&lt;&gt;""),IF(Title!$K$1=0,ROUNDDOWN((1000*BY$1)/BY43,2),ROUND((1000*BY$1)/BY43,2)),IF(BY43="","",0))</f>
        <v/>
      </c>
      <c r="CB43" s="51" t="str">
        <f ca="1">IF(OR(BY43&lt;&gt;"",BZ43&lt;&gt;""),RANK(CC43,CC$5:INDIRECT(CB$1,TRUE)),"")</f>
        <v/>
      </c>
      <c r="CC43" s="71" t="str">
        <f t="shared" ca="1" si="34"/>
        <v/>
      </c>
      <c r="CD43" s="71" t="str">
        <f t="shared" ca="1" si="101"/>
        <v/>
      </c>
      <c r="CE43" s="104" t="str">
        <f ca="1">IF(CD43&lt;&gt;"",RANK(CD43,CD$5:INDIRECT(CE$1,TRUE)),"")</f>
        <v/>
      </c>
      <c r="CF43" s="111" t="str">
        <f ca="1">IF(AND('Raw Data'!Z41&lt;&gt;"",'Raw Data'!Z41&lt;&gt;0),ROUNDDOWN('Raw Data'!Z41,Title!$M$1),"")</f>
        <v/>
      </c>
      <c r="CG43" s="109" t="str">
        <f ca="1">IF(AND('Raw Data'!AA41&lt;&gt;"",'Raw Data'!AA41&lt;&gt;0),'Raw Data'!AA41,"")</f>
        <v/>
      </c>
      <c r="CH43" s="97" t="str">
        <f ca="1">IF(AND(CF43&gt;0,CF43&lt;&gt;""),IF(Title!$K$1=0,ROUNDDOWN((1000*CF$1)/CF43,2),ROUND((1000*CF$1)/CF43,2)),IF(CF43="","",0))</f>
        <v/>
      </c>
      <c r="CI43" s="51" t="str">
        <f ca="1">IF(OR(CF43&lt;&gt;"",CG43&lt;&gt;""),RANK(CJ43,CJ$5:INDIRECT(CI$1,TRUE)),"")</f>
        <v/>
      </c>
      <c r="CJ43" s="71" t="str">
        <f t="shared" ca="1" si="35"/>
        <v/>
      </c>
      <c r="CK43" s="71" t="str">
        <f t="shared" ca="1" si="102"/>
        <v/>
      </c>
      <c r="CL43" s="104" t="str">
        <f ca="1">IF(CK43&lt;&gt;"",RANK(CK43,CK$5:INDIRECT(CL$1,TRUE)),"")</f>
        <v/>
      </c>
      <c r="CM43" s="111" t="str">
        <f ca="1">IF(AND('Raw Data'!AB41&lt;&gt;"",'Raw Data'!AB41&lt;&gt;0),ROUNDDOWN('Raw Data'!AB41,Title!$M$1),"")</f>
        <v/>
      </c>
      <c r="CN43" s="109" t="str">
        <f ca="1">IF(AND('Raw Data'!AC41&lt;&gt;"",'Raw Data'!AC41&lt;&gt;0),'Raw Data'!AC41,"")</f>
        <v/>
      </c>
      <c r="CO43" s="97" t="str">
        <f ca="1">IF(AND(CM43&gt;0,CM43&lt;&gt;""),IF(Title!$K$1=0,ROUNDDOWN((1000*CM$1)/CM43,2),ROUND((1000*CM$1)/CM43,2)),IF(CM43="","",0))</f>
        <v/>
      </c>
      <c r="CP43" s="51" t="str">
        <f ca="1">IF(OR(CM43&lt;&gt;"",CN43&lt;&gt;""),RANK(CQ43,CQ$5:INDIRECT(CP$1,TRUE)),"")</f>
        <v/>
      </c>
      <c r="CQ43" s="71" t="str">
        <f t="shared" ca="1" si="36"/>
        <v/>
      </c>
      <c r="CR43" s="71" t="str">
        <f t="shared" ca="1" si="103"/>
        <v/>
      </c>
      <c r="CS43" s="104" t="str">
        <f ca="1">IF(CR43&lt;&gt;"",RANK(CR43,CR$5:INDIRECT(CS$1,TRUE)),"")</f>
        <v/>
      </c>
      <c r="CT43" s="111" t="str">
        <f ca="1">IF(AND('Raw Data'!AD41&lt;&gt;"",'Raw Data'!AD41&lt;&gt;0),ROUNDDOWN('Raw Data'!AD41,Title!$M$1),"")</f>
        <v/>
      </c>
      <c r="CU43" s="109" t="str">
        <f ca="1">IF(AND('Raw Data'!AE41&lt;&gt;"",'Raw Data'!AE41&lt;&gt;0),'Raw Data'!AE41,"")</f>
        <v/>
      </c>
      <c r="CV43" s="97" t="str">
        <f ca="1">IF(AND(CT43&gt;0,CT43&lt;&gt;""),IF(Title!$K$1=0,ROUNDDOWN((1000*CT$1)/CT43,2),ROUND((1000*CT$1)/CT43,2)),IF(CT43="","",0))</f>
        <v/>
      </c>
      <c r="CW43" s="51" t="str">
        <f ca="1">IF(OR(CT43&lt;&gt;"",CU43&lt;&gt;""),RANK(CX43,CX$5:INDIRECT(CW$1,TRUE)),"")</f>
        <v/>
      </c>
      <c r="CX43" s="71" t="str">
        <f t="shared" ca="1" si="37"/>
        <v/>
      </c>
      <c r="CY43" s="71" t="str">
        <f t="shared" ca="1" si="104"/>
        <v/>
      </c>
      <c r="CZ43" s="104" t="str">
        <f ca="1">IF(CY43&lt;&gt;"",RANK(CY43,CY$5:INDIRECT(CZ$1,TRUE)),"")</f>
        <v/>
      </c>
      <c r="DA43" s="111" t="str">
        <f ca="1">IF(AND('Raw Data'!AF41&lt;&gt;"",'Raw Data'!AF41&lt;&gt;0),ROUNDDOWN('Raw Data'!AF41,Title!$M$1),"")</f>
        <v/>
      </c>
      <c r="DB43" s="109" t="str">
        <f ca="1">IF(AND('Raw Data'!AG41&lt;&gt;"",'Raw Data'!AG41&lt;&gt;0),'Raw Data'!AG41,"")</f>
        <v/>
      </c>
      <c r="DC43" s="97" t="str">
        <f ca="1">IF(AND(DA43&gt;0,DA43&lt;&gt;""),IF(Title!$K$1=0,ROUNDDOWN((1000*DA$1)/DA43,2),ROUND((1000*DA$1)/DA43,2)),IF(DA43="","",0))</f>
        <v/>
      </c>
      <c r="DD43" s="51" t="str">
        <f ca="1">IF(OR(DA43&lt;&gt;"",DB43&lt;&gt;""),RANK(DE43,DE$5:INDIRECT(DD$1,TRUE)),"")</f>
        <v/>
      </c>
      <c r="DE43" s="71" t="str">
        <f t="shared" ca="1" si="38"/>
        <v/>
      </c>
      <c r="DF43" s="71" t="str">
        <f t="shared" ca="1" si="105"/>
        <v/>
      </c>
      <c r="DG43" s="104" t="str">
        <f ca="1">IF(DF43&lt;&gt;"",RANK(DF43,DF$5:INDIRECT(DG$1,TRUE)),"")</f>
        <v/>
      </c>
      <c r="DH43" s="111" t="str">
        <f ca="1">IF(AND('Raw Data'!AH41&lt;&gt;"",'Raw Data'!AH41&lt;&gt;0),ROUNDDOWN('Raw Data'!AH41,Title!$M$1),"")</f>
        <v/>
      </c>
      <c r="DI43" s="109" t="str">
        <f ca="1">IF(AND('Raw Data'!AI41&lt;&gt;"",'Raw Data'!AI41&lt;&gt;0),'Raw Data'!AI41,"")</f>
        <v/>
      </c>
      <c r="DJ43" s="97" t="str">
        <f ca="1">IF(AND(DH43&gt;0,DH43&lt;&gt;""),IF(Title!$K$1=0,ROUNDDOWN((1000*DH$1)/DH43,2),ROUND((1000*DH$1)/DH43,2)),IF(DH43="","",0))</f>
        <v/>
      </c>
      <c r="DK43" s="51" t="str">
        <f ca="1">IF(OR(DH43&lt;&gt;"",DI43&lt;&gt;""),RANK(DL43,DL$5:INDIRECT(DK$1,TRUE)),"")</f>
        <v/>
      </c>
      <c r="DL43" s="71" t="str">
        <f t="shared" ca="1" si="39"/>
        <v/>
      </c>
      <c r="DM43" s="71" t="str">
        <f t="shared" ca="1" si="106"/>
        <v/>
      </c>
      <c r="DN43" s="104" t="str">
        <f ca="1">IF(DM43&lt;&gt;"",RANK(DM43,DM$5:INDIRECT(DN$1,TRUE)),"")</f>
        <v/>
      </c>
      <c r="DO43" s="111" t="str">
        <f ca="1">IF(AND('Raw Data'!AJ41&lt;&gt;"",'Raw Data'!AJ41&lt;&gt;0),ROUNDDOWN('Raw Data'!AJ41,Title!$M$1),"")</f>
        <v/>
      </c>
      <c r="DP43" s="109" t="str">
        <f ca="1">IF(AND('Raw Data'!AK41&lt;&gt;"",'Raw Data'!AK41&lt;&gt;0),'Raw Data'!AK41,"")</f>
        <v/>
      </c>
      <c r="DQ43" s="97" t="str">
        <f ca="1">IF(AND(DO43&gt;0,DO43&lt;&gt;""),IF(Title!$K$1=0,ROUNDDOWN((1000*DO$1)/DO43,2),ROUND((1000*DO$1)/DO43,2)),IF(DO43="","",0))</f>
        <v/>
      </c>
      <c r="DR43" s="51" t="str">
        <f ca="1">IF(OR(DO43&lt;&gt;"",DP43&lt;&gt;""),RANK(DS43,DS$5:INDIRECT(DR$1,TRUE)),"")</f>
        <v/>
      </c>
      <c r="DS43" s="71" t="str">
        <f t="shared" ca="1" si="40"/>
        <v/>
      </c>
      <c r="DT43" s="71" t="str">
        <f t="shared" ca="1" si="107"/>
        <v/>
      </c>
      <c r="DU43" s="104" t="str">
        <f ca="1">IF(DT43&lt;&gt;"",RANK(DT43,DT$5:INDIRECT(DU$1,TRUE)),"")</f>
        <v/>
      </c>
      <c r="DV43" s="111" t="str">
        <f ca="1">IF(AND('Raw Data'!AL41&lt;&gt;"",'Raw Data'!AL41&lt;&gt;0),ROUNDDOWN('Raw Data'!AL41,Title!$M$1),"")</f>
        <v/>
      </c>
      <c r="DW43" s="109" t="str">
        <f ca="1">IF(AND('Raw Data'!AM41&lt;&gt;"",'Raw Data'!AM41&lt;&gt;0),'Raw Data'!AM41,"")</f>
        <v/>
      </c>
      <c r="DX43" s="97" t="str">
        <f ca="1">IF(AND(DV43&gt;0,DV43&lt;&gt;""),IF(Title!$K$1=0,ROUNDDOWN((1000*DV$1)/DV43,2),ROUND((1000*DV$1)/DV43,2)),IF(DV43="","",0))</f>
        <v/>
      </c>
      <c r="DY43" s="51" t="str">
        <f ca="1">IF(OR(DV43&lt;&gt;"",DW43&lt;&gt;""),RANK(DZ43,DZ$5:INDIRECT(DY$1,TRUE)),"")</f>
        <v/>
      </c>
      <c r="DZ43" s="71" t="str">
        <f t="shared" ca="1" si="41"/>
        <v/>
      </c>
      <c r="EA43" s="71" t="str">
        <f t="shared" ca="1" si="108"/>
        <v/>
      </c>
      <c r="EB43" s="104" t="str">
        <f ca="1">IF(EA43&lt;&gt;"",RANK(EA43,EA$5:INDIRECT(EB$1,TRUE)),"")</f>
        <v/>
      </c>
      <c r="EC43" s="111" t="str">
        <f ca="1">IF(AND('Raw Data'!AN41&lt;&gt;"",'Raw Data'!AN41&lt;&gt;0),ROUNDDOWN('Raw Data'!AN41,Title!$M$1),"")</f>
        <v/>
      </c>
      <c r="ED43" s="109" t="str">
        <f ca="1">IF(AND('Raw Data'!AO41&lt;&gt;"",'Raw Data'!AO41&lt;&gt;0),'Raw Data'!AO41,"")</f>
        <v/>
      </c>
      <c r="EE43" s="97" t="str">
        <f ca="1">IF(AND(EC43&gt;0,EC43&lt;&gt;""),IF(Title!$K$1=0,ROUNDDOWN((1000*EC$1)/EC43,2),ROUND((1000*EC$1)/EC43,2)),IF(EC43="","",0))</f>
        <v/>
      </c>
      <c r="EF43" s="51" t="str">
        <f ca="1">IF(OR(EC43&lt;&gt;"",ED43&lt;&gt;""),RANK(EG43,EG$5:INDIRECT(EF$1,TRUE)),"")</f>
        <v/>
      </c>
      <c r="EG43" s="71" t="str">
        <f t="shared" ca="1" si="42"/>
        <v/>
      </c>
      <c r="EH43" s="71" t="str">
        <f t="shared" ca="1" si="109"/>
        <v/>
      </c>
      <c r="EI43" s="104" t="str">
        <f ca="1">IF(EH43&lt;&gt;"",RANK(EH43,EH$5:INDIRECT(EI$1,TRUE)),"")</f>
        <v/>
      </c>
      <c r="EJ43" s="111" t="str">
        <f ca="1">IF(AND('Raw Data'!AP41&lt;&gt;"",'Raw Data'!AP41&lt;&gt;0),ROUNDDOWN('Raw Data'!AP41,Title!$M$1),"")</f>
        <v/>
      </c>
      <c r="EK43" s="106" t="str">
        <f ca="1">IF(AND('Raw Data'!AQ41&lt;&gt;"",'Raw Data'!AQ41&lt;&gt;0),'Raw Data'!AQ41,"")</f>
        <v/>
      </c>
      <c r="EL43" s="97" t="str">
        <f ca="1">IF(AND(EJ43&gt;0,EJ43&lt;&gt;""),IF(Title!$K$1=0,ROUNDDOWN((1000*EJ$1)/EJ43,2),ROUND((1000*EJ$1)/EJ43,2)),IF(EJ43="","",0))</f>
        <v/>
      </c>
      <c r="EM43" s="51" t="str">
        <f ca="1">IF(OR(EJ43&lt;&gt;"",EK43&lt;&gt;""),RANK(EN43,EN$5:INDIRECT(EM$1,TRUE)),"")</f>
        <v/>
      </c>
      <c r="EN43" s="71" t="str">
        <f t="shared" ca="1" si="43"/>
        <v/>
      </c>
      <c r="EO43" s="71" t="str">
        <f t="shared" ca="1" si="110"/>
        <v/>
      </c>
      <c r="EP43" s="104" t="str">
        <f ca="1">IF(EO43&lt;&gt;"",RANK(EO43,EO$5:INDIRECT(EP$1,TRUE)),"")</f>
        <v/>
      </c>
      <c r="EQ43" s="51" t="str">
        <f t="shared" ca="1" si="44"/>
        <v>$ER$43:$FC$43</v>
      </c>
      <c r="ER43" s="71">
        <f t="shared" si="45"/>
        <v>0</v>
      </c>
      <c r="ES43" s="71">
        <f t="shared" ca="1" si="46"/>
        <v>0</v>
      </c>
      <c r="ET43" s="71">
        <f t="shared" ca="1" si="47"/>
        <v>0</v>
      </c>
      <c r="EU43" s="71">
        <f t="shared" ca="1" si="48"/>
        <v>0</v>
      </c>
      <c r="EV43" s="71">
        <f t="shared" ca="1" si="49"/>
        <v>0</v>
      </c>
      <c r="EW43" s="71">
        <f t="shared" ca="1" si="50"/>
        <v>0</v>
      </c>
      <c r="EX43" s="71">
        <f t="shared" ca="1" si="51"/>
        <v>0</v>
      </c>
      <c r="EY43" s="71">
        <f t="shared" ca="1" si="52"/>
        <v>0</v>
      </c>
      <c r="EZ43" s="71">
        <f t="shared" ca="1" si="53"/>
        <v>0</v>
      </c>
      <c r="FA43" s="71">
        <f t="shared" ca="1" si="54"/>
        <v>0</v>
      </c>
      <c r="FB43" s="71">
        <f t="shared" ca="1" si="55"/>
        <v>0</v>
      </c>
      <c r="FC43" s="71">
        <f t="shared" ca="1" si="56"/>
        <v>0</v>
      </c>
      <c r="FD43" s="71">
        <f t="shared" ca="1" si="57"/>
        <v>0</v>
      </c>
      <c r="FE43" s="71">
        <f t="shared" ca="1" si="58"/>
        <v>0</v>
      </c>
      <c r="FF43" s="71">
        <f t="shared" ca="1" si="59"/>
        <v>0</v>
      </c>
      <c r="FG43" s="71">
        <f t="shared" ca="1" si="60"/>
        <v>0</v>
      </c>
      <c r="FH43" s="71">
        <f t="shared" ca="1" si="61"/>
        <v>0</v>
      </c>
      <c r="FI43" s="71">
        <f t="shared" ca="1" si="62"/>
        <v>0</v>
      </c>
      <c r="FJ43" s="71">
        <f t="shared" ca="1" si="63"/>
        <v>0</v>
      </c>
      <c r="FK43" s="71">
        <f t="shared" ca="1" si="64"/>
        <v>0</v>
      </c>
      <c r="FL43" s="51" t="str">
        <f t="shared" si="65"/>
        <v>$FM$43:$FX$43</v>
      </c>
      <c r="FM43" s="72">
        <f t="shared" si="66"/>
        <v>0</v>
      </c>
      <c r="FN43" s="51">
        <f t="shared" si="67"/>
        <v>0</v>
      </c>
      <c r="FO43" s="51">
        <f t="shared" si="68"/>
        <v>0</v>
      </c>
      <c r="FP43" s="51">
        <f t="shared" si="69"/>
        <v>0</v>
      </c>
      <c r="FQ43" s="51">
        <f t="shared" si="70"/>
        <v>0</v>
      </c>
      <c r="FR43" s="51">
        <f t="shared" si="71"/>
        <v>0</v>
      </c>
      <c r="FS43" s="51">
        <f t="shared" si="72"/>
        <v>0</v>
      </c>
      <c r="FT43" s="51">
        <f t="shared" si="73"/>
        <v>0</v>
      </c>
      <c r="FU43" s="51">
        <f t="shared" si="74"/>
        <v>0</v>
      </c>
      <c r="FV43" s="51">
        <f t="shared" si="75"/>
        <v>0</v>
      </c>
      <c r="FW43" s="51">
        <f t="shared" si="76"/>
        <v>0</v>
      </c>
      <c r="FX43" s="51">
        <f t="shared" si="77"/>
        <v>0</v>
      </c>
      <c r="FY43" s="51">
        <f t="shared" si="78"/>
        <v>0</v>
      </c>
      <c r="FZ43" s="51">
        <f t="shared" si="79"/>
        <v>0</v>
      </c>
      <c r="GA43" s="51">
        <f t="shared" si="80"/>
        <v>0</v>
      </c>
      <c r="GB43" s="51">
        <f t="shared" si="81"/>
        <v>0</v>
      </c>
      <c r="GC43" s="51">
        <f t="shared" si="82"/>
        <v>0</v>
      </c>
      <c r="GD43" s="51">
        <f t="shared" si="83"/>
        <v>0</v>
      </c>
      <c r="GE43" s="51">
        <f t="shared" si="84"/>
        <v>0</v>
      </c>
      <c r="GF43" s="51">
        <f t="shared" si="85"/>
        <v>0</v>
      </c>
      <c r="GG43" s="51" t="str">
        <f t="shared" si="86"/>
        <v>GS43</v>
      </c>
      <c r="GH43" s="71">
        <f ca="1">GetDiscardScore($ER43:ER43,GH$1)</f>
        <v>0</v>
      </c>
      <c r="GI43" s="71">
        <f ca="1">GetDiscardScore($ER43:ES43,GI$1)</f>
        <v>0</v>
      </c>
      <c r="GJ43" s="71">
        <f ca="1">GetDiscardScore($ER43:ET43,GJ$1)</f>
        <v>0</v>
      </c>
      <c r="GK43" s="71">
        <f ca="1">GetDiscardScore($ER43:EU43,GK$1)</f>
        <v>0</v>
      </c>
      <c r="GL43" s="71">
        <f ca="1">GetDiscardScore($ER43:EV43,GL$1)</f>
        <v>0</v>
      </c>
      <c r="GM43" s="71">
        <f ca="1">GetDiscardScore($ER43:EW43,GM$1)</f>
        <v>0</v>
      </c>
      <c r="GN43" s="71">
        <f ca="1">GetDiscardScore($ER43:EX43,GN$1)</f>
        <v>0</v>
      </c>
      <c r="GO43" s="71">
        <f ca="1">GetDiscardScore($ER43:EY43,GO$1)</f>
        <v>0</v>
      </c>
      <c r="GP43" s="71">
        <f ca="1">GetDiscardScore($ER43:EZ43,GP$1)</f>
        <v>0</v>
      </c>
      <c r="GQ43" s="71">
        <f ca="1">GetDiscardScore($ER43:FA43,GQ$1)</f>
        <v>0</v>
      </c>
      <c r="GR43" s="71">
        <f ca="1">GetDiscardScore($ER43:FB43,GR$1)</f>
        <v>0</v>
      </c>
      <c r="GS43" s="71">
        <f ca="1">GetDiscardScore($ER43:FC43,GS$1)</f>
        <v>0</v>
      </c>
      <c r="GT43" s="71">
        <f ca="1">GetDiscardScore($ER43:FD43,GT$1)</f>
        <v>0</v>
      </c>
      <c r="GU43" s="71">
        <f ca="1">GetDiscardScore($ER43:FE43,GU$1)</f>
        <v>0</v>
      </c>
      <c r="GV43" s="71">
        <f ca="1">GetDiscardScore($ER43:FF43,GV$1)</f>
        <v>0</v>
      </c>
      <c r="GW43" s="71">
        <f ca="1">GetDiscardScore($ER43:FG43,GW$1)</f>
        <v>0</v>
      </c>
      <c r="GX43" s="71">
        <f ca="1">GetDiscardScore($ER43:FH43,GX$1)</f>
        <v>0</v>
      </c>
      <c r="GY43" s="71">
        <f ca="1">GetDiscardScore($ER43:FI43,GY$1)</f>
        <v>0</v>
      </c>
      <c r="GZ43" s="71">
        <f ca="1">GetDiscardScore($ER43:FJ43,GZ$1)</f>
        <v>0</v>
      </c>
      <c r="HA43" s="71">
        <f ca="1">GetDiscardScore($ER43:FK43,HA$1)</f>
        <v>0</v>
      </c>
      <c r="HB43" s="73" t="str">
        <f t="shared" ca="1" si="87"/>
        <v/>
      </c>
      <c r="HC43" s="72" t="str">
        <f ca="1">IF(HB43&lt;&gt;"",RANK(HB43,HB$5:INDIRECT(HC$1,TRUE),0),"")</f>
        <v/>
      </c>
      <c r="HD43" s="70" t="str">
        <f t="shared" ca="1" si="88"/>
        <v/>
      </c>
    </row>
    <row r="44" spans="1:212" s="74" customFormat="1" ht="11.25">
      <c r="A44" s="39">
        <v>40</v>
      </c>
      <c r="B44" s="39" t="str">
        <f ca="1">IF('Raw Data'!B42&lt;&gt;"",'Raw Data'!B42,"")</f>
        <v/>
      </c>
      <c r="C44" s="74" t="str">
        <f ca="1">IF('Raw Data'!C42&lt;&gt;"",'Raw Data'!C42,"")</f>
        <v/>
      </c>
      <c r="D44" s="40" t="str">
        <f t="shared" ca="1" si="22"/>
        <v/>
      </c>
      <c r="E44" s="75" t="str">
        <f t="shared" ca="1" si="23"/>
        <v/>
      </c>
      <c r="F44" s="100" t="str">
        <f t="shared" ca="1" si="90"/>
        <v/>
      </c>
      <c r="G44" s="114" t="str">
        <f ca="1">IF(AND('Raw Data'!D42&lt;&gt;"",'Raw Data'!D42&lt;&gt;0),ROUNDDOWN('Raw Data'!D42,Title!$M$1),"")</f>
        <v/>
      </c>
      <c r="H44" s="110" t="str">
        <f ca="1">IF(AND('Raw Data'!E42&lt;&gt;"",'Raw Data'!E42&lt;&gt;0),'Raw Data'!E42,"")</f>
        <v/>
      </c>
      <c r="I44" s="98" t="str">
        <f ca="1">IF(AND(G44&lt;&gt;"",G44&gt;0),IF(Title!$K$1=0,ROUNDDOWN((1000*G$1)/G44,2),ROUND((1000*G$1)/G44,2)),IF(G44="","",0))</f>
        <v/>
      </c>
      <c r="J44" s="74" t="str">
        <f ca="1">IF(K44&lt;&gt;0,RANK(K44,K$5:INDIRECT(J$1,TRUE)),"")</f>
        <v/>
      </c>
      <c r="K44" s="77">
        <f t="shared" ca="1" si="89"/>
        <v>0</v>
      </c>
      <c r="L44" s="77" t="str">
        <f t="shared" ca="1" si="91"/>
        <v/>
      </c>
      <c r="M44" s="105" t="str">
        <f ca="1">IF(L44&lt;&gt;"",RANK(L44,L$5:INDIRECT(M$1,TRUE)),"")</f>
        <v/>
      </c>
      <c r="N44" s="114" t="str">
        <f ca="1">IF(AND('Raw Data'!F42&lt;&gt;"",'Raw Data'!F42&lt;&gt;0),ROUNDDOWN('Raw Data'!F42,Title!$M$1),"")</f>
        <v/>
      </c>
      <c r="O44" s="110" t="str">
        <f ca="1">IF(AND('Raw Data'!G42&lt;&gt;"",'Raw Data'!G42&lt;&gt;0),'Raw Data'!G42,"")</f>
        <v/>
      </c>
      <c r="P44" s="98" t="str">
        <f ca="1">IF(AND(N44&gt;0,N44&lt;&gt;""),IF(Title!$K$1=0,ROUNDDOWN((1000*N$1)/N44,2),ROUND((1000*N$1)/N44,2)),IF(N44="","",0))</f>
        <v/>
      </c>
      <c r="Q44" s="74" t="str">
        <f ca="1">IF(OR(N44&lt;&gt;"",O44&lt;&gt;""),RANK(R44,R$5:INDIRECT(Q$1,TRUE)),"")</f>
        <v/>
      </c>
      <c r="R44" s="77" t="str">
        <f t="shared" ca="1" si="24"/>
        <v/>
      </c>
      <c r="S44" s="77" t="str">
        <f t="shared" ca="1" si="92"/>
        <v/>
      </c>
      <c r="T44" s="105" t="str">
        <f ca="1">IF(S44&lt;&gt;"",RANK(S44,S$5:INDIRECT(T$1,TRUE)),"")</f>
        <v/>
      </c>
      <c r="U44" s="114" t="str">
        <f ca="1">IF(AND('Raw Data'!H42&lt;&gt;"",'Raw Data'!H42&lt;&gt;0),ROUNDDOWN('Raw Data'!H42,Title!$M$1),"")</f>
        <v/>
      </c>
      <c r="V44" s="110" t="str">
        <f ca="1">IF(AND('Raw Data'!I42&lt;&gt;"",'Raw Data'!I42&lt;&gt;0),'Raw Data'!I42,"")</f>
        <v/>
      </c>
      <c r="W44" s="98" t="str">
        <f ca="1">IF(AND(U44&gt;0,U44&lt;&gt;""),IF(Title!$K$1=0,ROUNDDOWN((1000*U$1)/U44,2),ROUND((1000*U$1)/U44,2)),IF(U44="","",0))</f>
        <v/>
      </c>
      <c r="X44" s="74" t="str">
        <f ca="1">IF(OR(U44&lt;&gt;"",V44&lt;&gt;""),RANK(Y44,Y$5:INDIRECT(X$1,TRUE)),"")</f>
        <v/>
      </c>
      <c r="Y44" s="77" t="str">
        <f t="shared" ca="1" si="25"/>
        <v/>
      </c>
      <c r="Z44" s="77" t="str">
        <f t="shared" ca="1" si="93"/>
        <v/>
      </c>
      <c r="AA44" s="105" t="str">
        <f ca="1">IF(Z44&lt;&gt;"",RANK(Z44,Z$5:INDIRECT(AA$1,TRUE)),"")</f>
        <v/>
      </c>
      <c r="AB44" s="114" t="str">
        <f ca="1">IF(AND('Raw Data'!J42&lt;&gt;"",'Raw Data'!J42&lt;&gt;0),ROUNDDOWN('Raw Data'!J42,Title!$M$1),"")</f>
        <v/>
      </c>
      <c r="AC44" s="110" t="str">
        <f ca="1">IF(AND('Raw Data'!K42&lt;&gt;"",'Raw Data'!K42&lt;&gt;0),'Raw Data'!K42,"")</f>
        <v/>
      </c>
      <c r="AD44" s="98" t="str">
        <f ca="1">IF(AND(AB44&gt;0,AB44&lt;&gt;""),IF(Title!$K$1=0,ROUNDDOWN((1000*AB$1)/AB44,2),ROUND((1000*AB$1)/AB44,2)),IF(AB44="","",0))</f>
        <v/>
      </c>
      <c r="AE44" s="74" t="str">
        <f ca="1">IF(OR(AB44&lt;&gt;"",AC44&lt;&gt;""),RANK(AF44,AF$5:INDIRECT(AE$1,TRUE)),"")</f>
        <v/>
      </c>
      <c r="AF44" s="77" t="str">
        <f t="shared" ca="1" si="26"/>
        <v/>
      </c>
      <c r="AG44" s="77" t="str">
        <f t="shared" ca="1" si="94"/>
        <v/>
      </c>
      <c r="AH44" s="105" t="str">
        <f ca="1">IF(AG44&lt;&gt;"",RANK(AG44,AG$5:INDIRECT(AH$1,TRUE)),"")</f>
        <v/>
      </c>
      <c r="AI44" s="114" t="str">
        <f ca="1">IF(AND('Raw Data'!L42&lt;&gt;"",'Raw Data'!L42&lt;&gt;0),ROUNDDOWN('Raw Data'!L42,Title!$M$1),"")</f>
        <v/>
      </c>
      <c r="AJ44" s="110" t="str">
        <f ca="1">IF(AND('Raw Data'!M42&lt;&gt;"",'Raw Data'!M42&lt;&gt;0),'Raw Data'!M42,"")</f>
        <v/>
      </c>
      <c r="AK44" s="98" t="str">
        <f ca="1">IF(AND(AI44&gt;0,AI44&lt;&gt;""),IF(Title!$K$1=0,ROUNDDOWN((1000*AI$1)/AI44,2),ROUND((1000*AI$1)/AI44,2)),IF(AI44="","",0))</f>
        <v/>
      </c>
      <c r="AL44" s="74" t="str">
        <f ca="1">IF(OR(AI44&lt;&gt;"",AJ44&lt;&gt;""),RANK(AM44,AM$5:INDIRECT(AL$1,TRUE)),"")</f>
        <v/>
      </c>
      <c r="AM44" s="77" t="str">
        <f t="shared" ca="1" si="27"/>
        <v/>
      </c>
      <c r="AN44" s="77" t="str">
        <f t="shared" ca="1" si="95"/>
        <v/>
      </c>
      <c r="AO44" s="105" t="str">
        <f ca="1">IF(AN44&lt;&gt;"",RANK(AN44,AN$5:INDIRECT(AO$1,TRUE)),"")</f>
        <v/>
      </c>
      <c r="AP44" s="114" t="str">
        <f ca="1">IF(AND('Raw Data'!N42&lt;&gt;"",'Raw Data'!N42&lt;&gt;0),ROUNDDOWN('Raw Data'!N42,Title!$M$1),"")</f>
        <v/>
      </c>
      <c r="AQ44" s="110" t="str">
        <f ca="1">IF(AND('Raw Data'!O42&lt;&gt;"",'Raw Data'!O42&lt;&gt;0),'Raw Data'!O42,"")</f>
        <v/>
      </c>
      <c r="AR44" s="98" t="str">
        <f ca="1">IF(AND(AP44&gt;0,AP44&lt;&gt;""),IF(Title!$K$1=0,ROUNDDOWN((1000*AP$1)/AP44,2),ROUND((1000*AP$1)/AP44,2)),IF(AP44="","",0))</f>
        <v/>
      </c>
      <c r="AS44" s="74" t="str">
        <f ca="1">IF(OR(AP44&lt;&gt;"",AQ44&lt;&gt;""),RANK(AT44,AT$5:INDIRECT(AS$1,TRUE)),"")</f>
        <v/>
      </c>
      <c r="AT44" s="77" t="str">
        <f t="shared" ca="1" si="28"/>
        <v/>
      </c>
      <c r="AU44" s="77" t="str">
        <f t="shared" ca="1" si="96"/>
        <v/>
      </c>
      <c r="AV44" s="105" t="str">
        <f ca="1">IF(AU44&lt;&gt;"",RANK(AU44,AU$5:INDIRECT(AV$1,TRUE)),"")</f>
        <v/>
      </c>
      <c r="AW44" s="114" t="str">
        <f ca="1">IF(AND('Raw Data'!P42&lt;&gt;"",'Raw Data'!P42&lt;&gt;0),ROUNDDOWN('Raw Data'!P42,Title!$M$1),"")</f>
        <v/>
      </c>
      <c r="AX44" s="110" t="str">
        <f ca="1">IF(AND('Raw Data'!Q42&lt;&gt;"",'Raw Data'!Q42&lt;&gt;0),'Raw Data'!Q42,"")</f>
        <v/>
      </c>
      <c r="AY44" s="98" t="str">
        <f ca="1">IF(AND(AW44&gt;0,AW44&lt;&gt;""),IF(Title!$K$1=0,ROUNDDOWN((1000*AW$1)/AW44,2),ROUND((1000*AW$1)/AW44,2)),IF(AW44="","",0))</f>
        <v/>
      </c>
      <c r="AZ44" s="74" t="str">
        <f ca="1">IF(OR(AW44&lt;&gt;"",AX44&lt;&gt;""),RANK(BA44,BA$5:INDIRECT(AZ$1,TRUE)),"")</f>
        <v/>
      </c>
      <c r="BA44" s="77" t="str">
        <f t="shared" ca="1" si="29"/>
        <v/>
      </c>
      <c r="BB44" s="77" t="str">
        <f t="shared" ca="1" si="97"/>
        <v/>
      </c>
      <c r="BC44" s="105" t="str">
        <f ca="1">IF(BB44&lt;&gt;"",RANK(BB44,BB$5:INDIRECT(BC$1,TRUE)),"")</f>
        <v/>
      </c>
      <c r="BD44" s="114" t="str">
        <f ca="1">IF(AND('Raw Data'!R42&lt;&gt;"",'Raw Data'!R42&lt;&gt;0),ROUNDDOWN('Raw Data'!R42,Title!$M$1),"")</f>
        <v/>
      </c>
      <c r="BE44" s="110" t="str">
        <f ca="1">IF(AND('Raw Data'!S42&lt;&gt;"",'Raw Data'!S42&lt;&gt;0),'Raw Data'!S42,"")</f>
        <v/>
      </c>
      <c r="BF44" s="98" t="str">
        <f ca="1">IF(AND(BD44&gt;0,BD44&lt;&gt;""),IF(Title!$K$1=0,ROUNDDOWN((1000*BD$1)/BD44,2),ROUND((1000*BD$1)/BD44,2)),IF(BD44="","",0))</f>
        <v/>
      </c>
      <c r="BG44" s="74" t="str">
        <f ca="1">IF(OR(BD44&lt;&gt;"",BE44&lt;&gt;""),RANK(BH44,BH$5:INDIRECT(BG$1,TRUE)),"")</f>
        <v/>
      </c>
      <c r="BH44" s="77" t="str">
        <f t="shared" ca="1" si="30"/>
        <v/>
      </c>
      <c r="BI44" s="77" t="str">
        <f t="shared" ca="1" si="98"/>
        <v/>
      </c>
      <c r="BJ44" s="105" t="str">
        <f ca="1">IF(BI44&lt;&gt;"",RANK(BI44,BI$5:INDIRECT(BJ$1,TRUE)),"")</f>
        <v/>
      </c>
      <c r="BK44" s="114" t="str">
        <f ca="1">IF(AND('Raw Data'!T42&lt;&gt;"",'Raw Data'!T42&lt;&gt;0),ROUNDDOWN('Raw Data'!T42,Title!$M$1),"")</f>
        <v/>
      </c>
      <c r="BL44" s="110" t="str">
        <f ca="1">IF(AND('Raw Data'!U42&lt;&gt;"",'Raw Data'!U42&lt;&gt;0),'Raw Data'!U42,"")</f>
        <v/>
      </c>
      <c r="BM44" s="98" t="str">
        <f t="shared" ca="1" si="31"/>
        <v/>
      </c>
      <c r="BN44" s="74" t="str">
        <f ca="1">IF(OR(BK44&lt;&gt;"",BL44&lt;&gt;""),RANK(BO44,BO$5:INDIRECT(BN$1,TRUE)),"")</f>
        <v/>
      </c>
      <c r="BO44" s="77" t="str">
        <f t="shared" ca="1" si="32"/>
        <v/>
      </c>
      <c r="BP44" s="77" t="str">
        <f t="shared" ca="1" si="99"/>
        <v/>
      </c>
      <c r="BQ44" s="105" t="str">
        <f ca="1">IF(BP44&lt;&gt;"",RANK(BP44,BP$5:INDIRECT(BQ$1,TRUE)),"")</f>
        <v/>
      </c>
      <c r="BR44" s="114" t="str">
        <f ca="1">IF(AND('Raw Data'!V42&lt;&gt;"",'Raw Data'!V42&lt;&gt;0),ROUNDDOWN('Raw Data'!V42,Title!$M$1),"")</f>
        <v/>
      </c>
      <c r="BS44" s="110" t="str">
        <f ca="1">IF(AND('Raw Data'!W42&lt;&gt;"",'Raw Data'!W42&lt;&gt;0),'Raw Data'!W42,"")</f>
        <v/>
      </c>
      <c r="BT44" s="98" t="str">
        <f ca="1">IF(AND(BR44&gt;0,BR44&lt;&gt;""),IF(Title!$K$1=0,ROUNDDOWN((1000*BR$1)/BR44,2),ROUND((1000*BR$1)/BR44,2)),IF(BR44="","",0))</f>
        <v/>
      </c>
      <c r="BU44" s="74" t="str">
        <f ca="1">IF(OR(BR44&lt;&gt;"",BS44&lt;&gt;""),RANK(BV44,BV$5:INDIRECT(BU$1,TRUE)),"")</f>
        <v/>
      </c>
      <c r="BV44" s="77" t="str">
        <f t="shared" ca="1" si="33"/>
        <v/>
      </c>
      <c r="BW44" s="77" t="str">
        <f t="shared" ca="1" si="100"/>
        <v/>
      </c>
      <c r="BX44" s="105" t="str">
        <f ca="1">IF(BW44&lt;&gt;"",RANK(BW44,BW$5:INDIRECT(BX$1,TRUE)),"")</f>
        <v/>
      </c>
      <c r="BY44" s="114" t="str">
        <f ca="1">IF(AND('Raw Data'!X42&lt;&gt;"",'Raw Data'!X42&lt;&gt;0),ROUNDDOWN('Raw Data'!X42,Title!$M$1),"")</f>
        <v/>
      </c>
      <c r="BZ44" s="110" t="str">
        <f ca="1">IF(AND('Raw Data'!Y42&lt;&gt;"",'Raw Data'!Y42&lt;&gt;0),'Raw Data'!Y42,"")</f>
        <v/>
      </c>
      <c r="CA44" s="98" t="str">
        <f ca="1">IF(AND(BY44&gt;0,BY44&lt;&gt;""),IF(Title!$K$1=0,ROUNDDOWN((1000*BY$1)/BY44,2),ROUND((1000*BY$1)/BY44,2)),IF(BY44="","",0))</f>
        <v/>
      </c>
      <c r="CB44" s="74" t="str">
        <f ca="1">IF(OR(BY44&lt;&gt;"",BZ44&lt;&gt;""),RANK(CC44,CC$5:INDIRECT(CB$1,TRUE)),"")</f>
        <v/>
      </c>
      <c r="CC44" s="77" t="str">
        <f t="shared" ca="1" si="34"/>
        <v/>
      </c>
      <c r="CD44" s="77" t="str">
        <f t="shared" ca="1" si="101"/>
        <v/>
      </c>
      <c r="CE44" s="105" t="str">
        <f ca="1">IF(CD44&lt;&gt;"",RANK(CD44,CD$5:INDIRECT(CE$1,TRUE)),"")</f>
        <v/>
      </c>
      <c r="CF44" s="114" t="str">
        <f ca="1">IF(AND('Raw Data'!Z42&lt;&gt;"",'Raw Data'!Z42&lt;&gt;0),ROUNDDOWN('Raw Data'!Z42,Title!$M$1),"")</f>
        <v/>
      </c>
      <c r="CG44" s="110" t="str">
        <f ca="1">IF(AND('Raw Data'!AA42&lt;&gt;"",'Raw Data'!AA42&lt;&gt;0),'Raw Data'!AA42,"")</f>
        <v/>
      </c>
      <c r="CH44" s="98" t="str">
        <f ca="1">IF(AND(CF44&gt;0,CF44&lt;&gt;""),IF(Title!$K$1=0,ROUNDDOWN((1000*CF$1)/CF44,2),ROUND((1000*CF$1)/CF44,2)),IF(CF44="","",0))</f>
        <v/>
      </c>
      <c r="CI44" s="74" t="str">
        <f ca="1">IF(OR(CF44&lt;&gt;"",CG44&lt;&gt;""),RANK(CJ44,CJ$5:INDIRECT(CI$1,TRUE)),"")</f>
        <v/>
      </c>
      <c r="CJ44" s="77" t="str">
        <f t="shared" ca="1" si="35"/>
        <v/>
      </c>
      <c r="CK44" s="77" t="str">
        <f t="shared" ca="1" si="102"/>
        <v/>
      </c>
      <c r="CL44" s="105" t="str">
        <f ca="1">IF(CK44&lt;&gt;"",RANK(CK44,CK$5:INDIRECT(CL$1,TRUE)),"")</f>
        <v/>
      </c>
      <c r="CM44" s="114" t="str">
        <f ca="1">IF(AND('Raw Data'!AB42&lt;&gt;"",'Raw Data'!AB42&lt;&gt;0),ROUNDDOWN('Raw Data'!AB42,Title!$M$1),"")</f>
        <v/>
      </c>
      <c r="CN44" s="110" t="str">
        <f ca="1">IF(AND('Raw Data'!AC42&lt;&gt;"",'Raw Data'!AC42&lt;&gt;0),'Raw Data'!AC42,"")</f>
        <v/>
      </c>
      <c r="CO44" s="98" t="str">
        <f ca="1">IF(AND(CM44&gt;0,CM44&lt;&gt;""),IF(Title!$K$1=0,ROUNDDOWN((1000*CM$1)/CM44,2),ROUND((1000*CM$1)/CM44,2)),IF(CM44="","",0))</f>
        <v/>
      </c>
      <c r="CP44" s="74" t="str">
        <f ca="1">IF(OR(CM44&lt;&gt;"",CN44&lt;&gt;""),RANK(CQ44,CQ$5:INDIRECT(CP$1,TRUE)),"")</f>
        <v/>
      </c>
      <c r="CQ44" s="77" t="str">
        <f t="shared" ca="1" si="36"/>
        <v/>
      </c>
      <c r="CR44" s="77" t="str">
        <f t="shared" ca="1" si="103"/>
        <v/>
      </c>
      <c r="CS44" s="105" t="str">
        <f ca="1">IF(CR44&lt;&gt;"",RANK(CR44,CR$5:INDIRECT(CS$1,TRUE)),"")</f>
        <v/>
      </c>
      <c r="CT44" s="114" t="str">
        <f ca="1">IF(AND('Raw Data'!AD42&lt;&gt;"",'Raw Data'!AD42&lt;&gt;0),ROUNDDOWN('Raw Data'!AD42,Title!$M$1),"")</f>
        <v/>
      </c>
      <c r="CU44" s="110" t="str">
        <f ca="1">IF(AND('Raw Data'!AE42&lt;&gt;"",'Raw Data'!AE42&lt;&gt;0),'Raw Data'!AE42,"")</f>
        <v/>
      </c>
      <c r="CV44" s="98" t="str">
        <f ca="1">IF(AND(CT44&gt;0,CT44&lt;&gt;""),IF(Title!$K$1=0,ROUNDDOWN((1000*CT$1)/CT44,2),ROUND((1000*CT$1)/CT44,2)),IF(CT44="","",0))</f>
        <v/>
      </c>
      <c r="CW44" s="74" t="str">
        <f ca="1">IF(OR(CT44&lt;&gt;"",CU44&lt;&gt;""),RANK(CX44,CX$5:INDIRECT(CW$1,TRUE)),"")</f>
        <v/>
      </c>
      <c r="CX44" s="77" t="str">
        <f t="shared" ca="1" si="37"/>
        <v/>
      </c>
      <c r="CY44" s="77" t="str">
        <f t="shared" ca="1" si="104"/>
        <v/>
      </c>
      <c r="CZ44" s="105" t="str">
        <f ca="1">IF(CY44&lt;&gt;"",RANK(CY44,CY$5:INDIRECT(CZ$1,TRUE)),"")</f>
        <v/>
      </c>
      <c r="DA44" s="114" t="str">
        <f ca="1">IF(AND('Raw Data'!AF42&lt;&gt;"",'Raw Data'!AF42&lt;&gt;0),ROUNDDOWN('Raw Data'!AF42,Title!$M$1),"")</f>
        <v/>
      </c>
      <c r="DB44" s="110" t="str">
        <f ca="1">IF(AND('Raw Data'!AG42&lt;&gt;"",'Raw Data'!AG42&lt;&gt;0),'Raw Data'!AG42,"")</f>
        <v/>
      </c>
      <c r="DC44" s="98" t="str">
        <f ca="1">IF(AND(DA44&gt;0,DA44&lt;&gt;""),IF(Title!$K$1=0,ROUNDDOWN((1000*DA$1)/DA44,2),ROUND((1000*DA$1)/DA44,2)),IF(DA44="","",0))</f>
        <v/>
      </c>
      <c r="DD44" s="74" t="str">
        <f ca="1">IF(OR(DA44&lt;&gt;"",DB44&lt;&gt;""),RANK(DE44,DE$5:INDIRECT(DD$1,TRUE)),"")</f>
        <v/>
      </c>
      <c r="DE44" s="77" t="str">
        <f t="shared" ca="1" si="38"/>
        <v/>
      </c>
      <c r="DF44" s="77" t="str">
        <f t="shared" ca="1" si="105"/>
        <v/>
      </c>
      <c r="DG44" s="105" t="str">
        <f ca="1">IF(DF44&lt;&gt;"",RANK(DF44,DF$5:INDIRECT(DG$1,TRUE)),"")</f>
        <v/>
      </c>
      <c r="DH44" s="114" t="str">
        <f ca="1">IF(AND('Raw Data'!AH42&lt;&gt;"",'Raw Data'!AH42&lt;&gt;0),ROUNDDOWN('Raw Data'!AH42,Title!$M$1),"")</f>
        <v/>
      </c>
      <c r="DI44" s="110" t="str">
        <f ca="1">IF(AND('Raw Data'!AI42&lt;&gt;"",'Raw Data'!AI42&lt;&gt;0),'Raw Data'!AI42,"")</f>
        <v/>
      </c>
      <c r="DJ44" s="98" t="str">
        <f ca="1">IF(AND(DH44&gt;0,DH44&lt;&gt;""),IF(Title!$K$1=0,ROUNDDOWN((1000*DH$1)/DH44,2),ROUND((1000*DH$1)/DH44,2)),IF(DH44="","",0))</f>
        <v/>
      </c>
      <c r="DK44" s="74" t="str">
        <f ca="1">IF(OR(DH44&lt;&gt;"",DI44&lt;&gt;""),RANK(DL44,DL$5:INDIRECT(DK$1,TRUE)),"")</f>
        <v/>
      </c>
      <c r="DL44" s="77" t="str">
        <f t="shared" ca="1" si="39"/>
        <v/>
      </c>
      <c r="DM44" s="77" t="str">
        <f t="shared" ca="1" si="106"/>
        <v/>
      </c>
      <c r="DN44" s="105" t="str">
        <f ca="1">IF(DM44&lt;&gt;"",RANK(DM44,DM$5:INDIRECT(DN$1,TRUE)),"")</f>
        <v/>
      </c>
      <c r="DO44" s="114" t="str">
        <f ca="1">IF(AND('Raw Data'!AJ42&lt;&gt;"",'Raw Data'!AJ42&lt;&gt;0),ROUNDDOWN('Raw Data'!AJ42,Title!$M$1),"")</f>
        <v/>
      </c>
      <c r="DP44" s="110" t="str">
        <f ca="1">IF(AND('Raw Data'!AK42&lt;&gt;"",'Raw Data'!AK42&lt;&gt;0),'Raw Data'!AK42,"")</f>
        <v/>
      </c>
      <c r="DQ44" s="98" t="str">
        <f ca="1">IF(AND(DO44&gt;0,DO44&lt;&gt;""),IF(Title!$K$1=0,ROUNDDOWN((1000*DO$1)/DO44,2),ROUND((1000*DO$1)/DO44,2)),IF(DO44="","",0))</f>
        <v/>
      </c>
      <c r="DR44" s="74" t="str">
        <f ca="1">IF(OR(DO44&lt;&gt;"",DP44&lt;&gt;""),RANK(DS44,DS$5:INDIRECT(DR$1,TRUE)),"")</f>
        <v/>
      </c>
      <c r="DS44" s="77" t="str">
        <f t="shared" ca="1" si="40"/>
        <v/>
      </c>
      <c r="DT44" s="77" t="str">
        <f t="shared" ca="1" si="107"/>
        <v/>
      </c>
      <c r="DU44" s="105" t="str">
        <f ca="1">IF(DT44&lt;&gt;"",RANK(DT44,DT$5:INDIRECT(DU$1,TRUE)),"")</f>
        <v/>
      </c>
      <c r="DV44" s="114" t="str">
        <f ca="1">IF(AND('Raw Data'!AL42&lt;&gt;"",'Raw Data'!AL42&lt;&gt;0),ROUNDDOWN('Raw Data'!AL42,Title!$M$1),"")</f>
        <v/>
      </c>
      <c r="DW44" s="110" t="str">
        <f ca="1">IF(AND('Raw Data'!AM42&lt;&gt;"",'Raw Data'!AM42&lt;&gt;0),'Raw Data'!AM42,"")</f>
        <v/>
      </c>
      <c r="DX44" s="98" t="str">
        <f ca="1">IF(AND(DV44&gt;0,DV44&lt;&gt;""),IF(Title!$K$1=0,ROUNDDOWN((1000*DV$1)/DV44,2),ROUND((1000*DV$1)/DV44,2)),IF(DV44="","",0))</f>
        <v/>
      </c>
      <c r="DY44" s="74" t="str">
        <f ca="1">IF(OR(DV44&lt;&gt;"",DW44&lt;&gt;""),RANK(DZ44,DZ$5:INDIRECT(DY$1,TRUE)),"")</f>
        <v/>
      </c>
      <c r="DZ44" s="77" t="str">
        <f t="shared" ca="1" si="41"/>
        <v/>
      </c>
      <c r="EA44" s="77" t="str">
        <f t="shared" ca="1" si="108"/>
        <v/>
      </c>
      <c r="EB44" s="105" t="str">
        <f ca="1">IF(EA44&lt;&gt;"",RANK(EA44,EA$5:INDIRECT(EB$1,TRUE)),"")</f>
        <v/>
      </c>
      <c r="EC44" s="114" t="str">
        <f ca="1">IF(AND('Raw Data'!AN42&lt;&gt;"",'Raw Data'!AN42&lt;&gt;0),ROUNDDOWN('Raw Data'!AN42,Title!$M$1),"")</f>
        <v/>
      </c>
      <c r="ED44" s="110" t="str">
        <f ca="1">IF(AND('Raw Data'!AO42&lt;&gt;"",'Raw Data'!AO42&lt;&gt;0),'Raw Data'!AO42,"")</f>
        <v/>
      </c>
      <c r="EE44" s="98" t="str">
        <f ca="1">IF(AND(EC44&gt;0,EC44&lt;&gt;""),IF(Title!$K$1=0,ROUNDDOWN((1000*EC$1)/EC44,2),ROUND((1000*EC$1)/EC44,2)),IF(EC44="","",0))</f>
        <v/>
      </c>
      <c r="EF44" s="74" t="str">
        <f ca="1">IF(OR(EC44&lt;&gt;"",ED44&lt;&gt;""),RANK(EG44,EG$5:INDIRECT(EF$1,TRUE)),"")</f>
        <v/>
      </c>
      <c r="EG44" s="77" t="str">
        <f t="shared" ca="1" si="42"/>
        <v/>
      </c>
      <c r="EH44" s="77" t="str">
        <f t="shared" ca="1" si="109"/>
        <v/>
      </c>
      <c r="EI44" s="105" t="str">
        <f ca="1">IF(EH44&lt;&gt;"",RANK(EH44,EH$5:INDIRECT(EI$1,TRUE)),"")</f>
        <v/>
      </c>
      <c r="EJ44" s="114" t="str">
        <f ca="1">IF(AND('Raw Data'!AP42&lt;&gt;"",'Raw Data'!AP42&lt;&gt;0),ROUNDDOWN('Raw Data'!AP42,Title!$M$1),"")</f>
        <v/>
      </c>
      <c r="EK44" s="107" t="str">
        <f ca="1">IF(AND('Raw Data'!AQ42&lt;&gt;"",'Raw Data'!AQ42&lt;&gt;0),'Raw Data'!AQ42,"")</f>
        <v/>
      </c>
      <c r="EL44" s="98" t="str">
        <f ca="1">IF(AND(EJ44&gt;0,EJ44&lt;&gt;""),IF(Title!$K$1=0,ROUNDDOWN((1000*EJ$1)/EJ44,2),ROUND((1000*EJ$1)/EJ44,2)),IF(EJ44="","",0))</f>
        <v/>
      </c>
      <c r="EM44" s="74" t="str">
        <f ca="1">IF(OR(EJ44&lt;&gt;"",EK44&lt;&gt;""),RANK(EN44,EN$5:INDIRECT(EM$1,TRUE)),"")</f>
        <v/>
      </c>
      <c r="EN44" s="77" t="str">
        <f t="shared" ca="1" si="43"/>
        <v/>
      </c>
      <c r="EO44" s="77" t="str">
        <f t="shared" ca="1" si="110"/>
        <v/>
      </c>
      <c r="EP44" s="105" t="str">
        <f ca="1">IF(EO44&lt;&gt;"",RANK(EO44,EO$5:INDIRECT(EP$1,TRUE)),"")</f>
        <v/>
      </c>
      <c r="EQ44" s="74" t="str">
        <f t="shared" ca="1" si="44"/>
        <v>$ER$44:$FC$44</v>
      </c>
      <c r="ER44" s="77">
        <f t="shared" si="45"/>
        <v>0</v>
      </c>
      <c r="ES44" s="77">
        <f t="shared" ca="1" si="46"/>
        <v>0</v>
      </c>
      <c r="ET44" s="77">
        <f t="shared" ca="1" si="47"/>
        <v>0</v>
      </c>
      <c r="EU44" s="77">
        <f t="shared" ca="1" si="48"/>
        <v>0</v>
      </c>
      <c r="EV44" s="77">
        <f t="shared" ca="1" si="49"/>
        <v>0</v>
      </c>
      <c r="EW44" s="77">
        <f t="shared" ca="1" si="50"/>
        <v>0</v>
      </c>
      <c r="EX44" s="77">
        <f t="shared" ca="1" si="51"/>
        <v>0</v>
      </c>
      <c r="EY44" s="77">
        <f t="shared" ca="1" si="52"/>
        <v>0</v>
      </c>
      <c r="EZ44" s="77">
        <f t="shared" ca="1" si="53"/>
        <v>0</v>
      </c>
      <c r="FA44" s="77">
        <f t="shared" ca="1" si="54"/>
        <v>0</v>
      </c>
      <c r="FB44" s="77">
        <f t="shared" ca="1" si="55"/>
        <v>0</v>
      </c>
      <c r="FC44" s="77">
        <f t="shared" ca="1" si="56"/>
        <v>0</v>
      </c>
      <c r="FD44" s="77">
        <f t="shared" ca="1" si="57"/>
        <v>0</v>
      </c>
      <c r="FE44" s="77">
        <f t="shared" ca="1" si="58"/>
        <v>0</v>
      </c>
      <c r="FF44" s="77">
        <f t="shared" ca="1" si="59"/>
        <v>0</v>
      </c>
      <c r="FG44" s="77">
        <f t="shared" ca="1" si="60"/>
        <v>0</v>
      </c>
      <c r="FH44" s="77">
        <f t="shared" ca="1" si="61"/>
        <v>0</v>
      </c>
      <c r="FI44" s="77">
        <f t="shared" ca="1" si="62"/>
        <v>0</v>
      </c>
      <c r="FJ44" s="77">
        <f t="shared" ca="1" si="63"/>
        <v>0</v>
      </c>
      <c r="FK44" s="77">
        <f t="shared" ca="1" si="64"/>
        <v>0</v>
      </c>
      <c r="FL44" s="74" t="str">
        <f t="shared" si="65"/>
        <v>$FM$44:$FX$44</v>
      </c>
      <c r="FM44" s="78">
        <f t="shared" si="66"/>
        <v>0</v>
      </c>
      <c r="FN44" s="74">
        <f t="shared" si="67"/>
        <v>0</v>
      </c>
      <c r="FO44" s="74">
        <f t="shared" si="68"/>
        <v>0</v>
      </c>
      <c r="FP44" s="74">
        <f t="shared" si="69"/>
        <v>0</v>
      </c>
      <c r="FQ44" s="74">
        <f t="shared" si="70"/>
        <v>0</v>
      </c>
      <c r="FR44" s="74">
        <f t="shared" si="71"/>
        <v>0</v>
      </c>
      <c r="FS44" s="74">
        <f t="shared" si="72"/>
        <v>0</v>
      </c>
      <c r="FT44" s="74">
        <f t="shared" si="73"/>
        <v>0</v>
      </c>
      <c r="FU44" s="74">
        <f t="shared" si="74"/>
        <v>0</v>
      </c>
      <c r="FV44" s="74">
        <f t="shared" si="75"/>
        <v>0</v>
      </c>
      <c r="FW44" s="74">
        <f t="shared" si="76"/>
        <v>0</v>
      </c>
      <c r="FX44" s="74">
        <f t="shared" si="77"/>
        <v>0</v>
      </c>
      <c r="FY44" s="74">
        <f t="shared" si="78"/>
        <v>0</v>
      </c>
      <c r="FZ44" s="74">
        <f t="shared" si="79"/>
        <v>0</v>
      </c>
      <c r="GA44" s="74">
        <f t="shared" si="80"/>
        <v>0</v>
      </c>
      <c r="GB44" s="74">
        <f t="shared" si="81"/>
        <v>0</v>
      </c>
      <c r="GC44" s="74">
        <f t="shared" si="82"/>
        <v>0</v>
      </c>
      <c r="GD44" s="74">
        <f t="shared" si="83"/>
        <v>0</v>
      </c>
      <c r="GE44" s="74">
        <f t="shared" si="84"/>
        <v>0</v>
      </c>
      <c r="GF44" s="74">
        <f t="shared" si="85"/>
        <v>0</v>
      </c>
      <c r="GG44" s="74" t="str">
        <f t="shared" si="86"/>
        <v>GS44</v>
      </c>
      <c r="GH44" s="77">
        <f ca="1">GetDiscardScore($ER44:ER44,GH$1)</f>
        <v>0</v>
      </c>
      <c r="GI44" s="77">
        <f ca="1">GetDiscardScore($ER44:ES44,GI$1)</f>
        <v>0</v>
      </c>
      <c r="GJ44" s="77">
        <f ca="1">GetDiscardScore($ER44:ET44,GJ$1)</f>
        <v>0</v>
      </c>
      <c r="GK44" s="77">
        <f ca="1">GetDiscardScore($ER44:EU44,GK$1)</f>
        <v>0</v>
      </c>
      <c r="GL44" s="77">
        <f ca="1">GetDiscardScore($ER44:EV44,GL$1)</f>
        <v>0</v>
      </c>
      <c r="GM44" s="77">
        <f ca="1">GetDiscardScore($ER44:EW44,GM$1)</f>
        <v>0</v>
      </c>
      <c r="GN44" s="77">
        <f ca="1">GetDiscardScore($ER44:EX44,GN$1)</f>
        <v>0</v>
      </c>
      <c r="GO44" s="77">
        <f ca="1">GetDiscardScore($ER44:EY44,GO$1)</f>
        <v>0</v>
      </c>
      <c r="GP44" s="77">
        <f ca="1">GetDiscardScore($ER44:EZ44,GP$1)</f>
        <v>0</v>
      </c>
      <c r="GQ44" s="77">
        <f ca="1">GetDiscardScore($ER44:FA44,GQ$1)</f>
        <v>0</v>
      </c>
      <c r="GR44" s="77">
        <f ca="1">GetDiscardScore($ER44:FB44,GR$1)</f>
        <v>0</v>
      </c>
      <c r="GS44" s="77">
        <f ca="1">GetDiscardScore($ER44:FC44,GS$1)</f>
        <v>0</v>
      </c>
      <c r="GT44" s="77">
        <f ca="1">GetDiscardScore($ER44:FD44,GT$1)</f>
        <v>0</v>
      </c>
      <c r="GU44" s="77">
        <f ca="1">GetDiscardScore($ER44:FE44,GU$1)</f>
        <v>0</v>
      </c>
      <c r="GV44" s="77">
        <f ca="1">GetDiscardScore($ER44:FF44,GV$1)</f>
        <v>0</v>
      </c>
      <c r="GW44" s="77">
        <f ca="1">GetDiscardScore($ER44:FG44,GW$1)</f>
        <v>0</v>
      </c>
      <c r="GX44" s="77">
        <f ca="1">GetDiscardScore($ER44:FH44,GX$1)</f>
        <v>0</v>
      </c>
      <c r="GY44" s="77">
        <f ca="1">GetDiscardScore($ER44:FI44,GY$1)</f>
        <v>0</v>
      </c>
      <c r="GZ44" s="77">
        <f ca="1">GetDiscardScore($ER44:FJ44,GZ$1)</f>
        <v>0</v>
      </c>
      <c r="HA44" s="77">
        <f ca="1">GetDiscardScore($ER44:FK44,HA$1)</f>
        <v>0</v>
      </c>
      <c r="HB44" s="79" t="str">
        <f t="shared" ca="1" si="87"/>
        <v/>
      </c>
      <c r="HC44" s="78" t="str">
        <f ca="1">IF(HB44&lt;&gt;"",RANK(HB44,HB$5:INDIRECT(HC$1,TRUE),0),"")</f>
        <v/>
      </c>
      <c r="HD44" s="76" t="str">
        <f t="shared" ca="1" si="88"/>
        <v/>
      </c>
    </row>
    <row r="45" spans="1:212" s="74" customFormat="1" ht="11.25">
      <c r="A45" s="39">
        <v>41</v>
      </c>
      <c r="B45" s="39" t="str">
        <f ca="1">IF('Raw Data'!B43&lt;&gt;"",'Raw Data'!B43,"")</f>
        <v/>
      </c>
      <c r="C45" s="74" t="str">
        <f ca="1">IF('Raw Data'!C43&lt;&gt;"",'Raw Data'!C43,"")</f>
        <v/>
      </c>
      <c r="D45" s="40" t="str">
        <f t="shared" ca="1" si="22"/>
        <v/>
      </c>
      <c r="E45" s="75" t="str">
        <f t="shared" ca="1" si="23"/>
        <v/>
      </c>
      <c r="F45" s="100" t="str">
        <f t="shared" ca="1" si="90"/>
        <v/>
      </c>
      <c r="G45" s="114" t="str">
        <f ca="1">IF(AND('Raw Data'!D43&lt;&gt;"",'Raw Data'!D43&lt;&gt;0),ROUNDDOWN('Raw Data'!D43,Title!$M$1),"")</f>
        <v/>
      </c>
      <c r="H45" s="110" t="str">
        <f ca="1">IF(AND('Raw Data'!E43&lt;&gt;"",'Raw Data'!E43&lt;&gt;0),'Raw Data'!E43,"")</f>
        <v/>
      </c>
      <c r="I45" s="98" t="str">
        <f ca="1">IF(AND(G45&lt;&gt;"",G45&gt;0),IF(Title!$K$1=0,ROUNDDOWN((1000*G$1)/G45,2),ROUND((1000*G$1)/G45,2)),IF(G45="","",0))</f>
        <v/>
      </c>
      <c r="J45" s="74" t="str">
        <f ca="1">IF(K45&lt;&gt;0,RANK(K45,K$5:INDIRECT(J$1,TRUE)),"")</f>
        <v/>
      </c>
      <c r="K45" s="77">
        <f t="shared" ca="1" si="89"/>
        <v>0</v>
      </c>
      <c r="L45" s="77" t="str">
        <f t="shared" ca="1" si="91"/>
        <v/>
      </c>
      <c r="M45" s="105" t="str">
        <f ca="1">IF(L45&lt;&gt;"",RANK(L45,L$5:INDIRECT(M$1,TRUE)),"")</f>
        <v/>
      </c>
      <c r="N45" s="114" t="str">
        <f ca="1">IF(AND('Raw Data'!F43&lt;&gt;"",'Raw Data'!F43&lt;&gt;0),ROUNDDOWN('Raw Data'!F43,Title!$M$1),"")</f>
        <v/>
      </c>
      <c r="O45" s="110" t="str">
        <f ca="1">IF(AND('Raw Data'!G43&lt;&gt;"",'Raw Data'!G43&lt;&gt;0),'Raw Data'!G43,"")</f>
        <v/>
      </c>
      <c r="P45" s="98" t="str">
        <f ca="1">IF(AND(N45&gt;0,N45&lt;&gt;""),IF(Title!$K$1=0,ROUNDDOWN((1000*N$1)/N45,2),ROUND((1000*N$1)/N45,2)),IF(N45="","",0))</f>
        <v/>
      </c>
      <c r="Q45" s="74" t="str">
        <f ca="1">IF(OR(N45&lt;&gt;"",O45&lt;&gt;""),RANK(R45,R$5:INDIRECT(Q$1,TRUE)),"")</f>
        <v/>
      </c>
      <c r="R45" s="77" t="str">
        <f t="shared" ca="1" si="24"/>
        <v/>
      </c>
      <c r="S45" s="77" t="str">
        <f t="shared" ca="1" si="92"/>
        <v/>
      </c>
      <c r="T45" s="105" t="str">
        <f ca="1">IF(S45&lt;&gt;"",RANK(S45,S$5:INDIRECT(T$1,TRUE)),"")</f>
        <v/>
      </c>
      <c r="U45" s="114" t="str">
        <f ca="1">IF(AND('Raw Data'!H43&lt;&gt;"",'Raw Data'!H43&lt;&gt;0),ROUNDDOWN('Raw Data'!H43,Title!$M$1),"")</f>
        <v/>
      </c>
      <c r="V45" s="110" t="str">
        <f ca="1">IF(AND('Raw Data'!I43&lt;&gt;"",'Raw Data'!I43&lt;&gt;0),'Raw Data'!I43,"")</f>
        <v/>
      </c>
      <c r="W45" s="98" t="str">
        <f ca="1">IF(AND(U45&gt;0,U45&lt;&gt;""),IF(Title!$K$1=0,ROUNDDOWN((1000*U$1)/U45,2),ROUND((1000*U$1)/U45,2)),IF(U45="","",0))</f>
        <v/>
      </c>
      <c r="X45" s="74" t="str">
        <f ca="1">IF(OR(U45&lt;&gt;"",V45&lt;&gt;""),RANK(Y45,Y$5:INDIRECT(X$1,TRUE)),"")</f>
        <v/>
      </c>
      <c r="Y45" s="77" t="str">
        <f t="shared" ca="1" si="25"/>
        <v/>
      </c>
      <c r="Z45" s="77" t="str">
        <f t="shared" ca="1" si="93"/>
        <v/>
      </c>
      <c r="AA45" s="105" t="str">
        <f ca="1">IF(Z45&lt;&gt;"",RANK(Z45,Z$5:INDIRECT(AA$1,TRUE)),"")</f>
        <v/>
      </c>
      <c r="AB45" s="114" t="str">
        <f ca="1">IF(AND('Raw Data'!J43&lt;&gt;"",'Raw Data'!J43&lt;&gt;0),ROUNDDOWN('Raw Data'!J43,Title!$M$1),"")</f>
        <v/>
      </c>
      <c r="AC45" s="110" t="str">
        <f ca="1">IF(AND('Raw Data'!K43&lt;&gt;"",'Raw Data'!K43&lt;&gt;0),'Raw Data'!K43,"")</f>
        <v/>
      </c>
      <c r="AD45" s="98" t="str">
        <f ca="1">IF(AND(AB45&gt;0,AB45&lt;&gt;""),IF(Title!$K$1=0,ROUNDDOWN((1000*AB$1)/AB45,2),ROUND((1000*AB$1)/AB45,2)),IF(AB45="","",0))</f>
        <v/>
      </c>
      <c r="AE45" s="74" t="str">
        <f ca="1">IF(OR(AB45&lt;&gt;"",AC45&lt;&gt;""),RANK(AF45,AF$5:INDIRECT(AE$1,TRUE)),"")</f>
        <v/>
      </c>
      <c r="AF45" s="77" t="str">
        <f t="shared" ca="1" si="26"/>
        <v/>
      </c>
      <c r="AG45" s="77" t="str">
        <f t="shared" ca="1" si="94"/>
        <v/>
      </c>
      <c r="AH45" s="105" t="str">
        <f ca="1">IF(AG45&lt;&gt;"",RANK(AG45,AG$5:INDIRECT(AH$1,TRUE)),"")</f>
        <v/>
      </c>
      <c r="AI45" s="114" t="str">
        <f ca="1">IF(AND('Raw Data'!L43&lt;&gt;"",'Raw Data'!L43&lt;&gt;0),ROUNDDOWN('Raw Data'!L43,Title!$M$1),"")</f>
        <v/>
      </c>
      <c r="AJ45" s="110" t="str">
        <f ca="1">IF(AND('Raw Data'!M43&lt;&gt;"",'Raw Data'!M43&lt;&gt;0),'Raw Data'!M43,"")</f>
        <v/>
      </c>
      <c r="AK45" s="98" t="str">
        <f ca="1">IF(AND(AI45&gt;0,AI45&lt;&gt;""),IF(Title!$K$1=0,ROUNDDOWN((1000*AI$1)/AI45,2),ROUND((1000*AI$1)/AI45,2)),IF(AI45="","",0))</f>
        <v/>
      </c>
      <c r="AL45" s="74" t="str">
        <f ca="1">IF(OR(AI45&lt;&gt;"",AJ45&lt;&gt;""),RANK(AM45,AM$5:INDIRECT(AL$1,TRUE)),"")</f>
        <v/>
      </c>
      <c r="AM45" s="77" t="str">
        <f t="shared" ca="1" si="27"/>
        <v/>
      </c>
      <c r="AN45" s="77" t="str">
        <f t="shared" ca="1" si="95"/>
        <v/>
      </c>
      <c r="AO45" s="105" t="str">
        <f ca="1">IF(AN45&lt;&gt;"",RANK(AN45,AN$5:INDIRECT(AO$1,TRUE)),"")</f>
        <v/>
      </c>
      <c r="AP45" s="114" t="str">
        <f ca="1">IF(AND('Raw Data'!N43&lt;&gt;"",'Raw Data'!N43&lt;&gt;0),ROUNDDOWN('Raw Data'!N43,Title!$M$1),"")</f>
        <v/>
      </c>
      <c r="AQ45" s="110" t="str">
        <f ca="1">IF(AND('Raw Data'!O43&lt;&gt;"",'Raw Data'!O43&lt;&gt;0),'Raw Data'!O43,"")</f>
        <v/>
      </c>
      <c r="AR45" s="98" t="str">
        <f ca="1">IF(AND(AP45&gt;0,AP45&lt;&gt;""),IF(Title!$K$1=0,ROUNDDOWN((1000*AP$1)/AP45,2),ROUND((1000*AP$1)/AP45,2)),IF(AP45="","",0))</f>
        <v/>
      </c>
      <c r="AS45" s="74" t="str">
        <f ca="1">IF(OR(AP45&lt;&gt;"",AQ45&lt;&gt;""),RANK(AT45,AT$5:INDIRECT(AS$1,TRUE)),"")</f>
        <v/>
      </c>
      <c r="AT45" s="77" t="str">
        <f t="shared" ca="1" si="28"/>
        <v/>
      </c>
      <c r="AU45" s="77" t="str">
        <f t="shared" ca="1" si="96"/>
        <v/>
      </c>
      <c r="AV45" s="105" t="str">
        <f ca="1">IF(AU45&lt;&gt;"",RANK(AU45,AU$5:INDIRECT(AV$1,TRUE)),"")</f>
        <v/>
      </c>
      <c r="AW45" s="114" t="str">
        <f ca="1">IF(AND('Raw Data'!P43&lt;&gt;"",'Raw Data'!P43&lt;&gt;0),ROUNDDOWN('Raw Data'!P43,Title!$M$1),"")</f>
        <v/>
      </c>
      <c r="AX45" s="110" t="str">
        <f ca="1">IF(AND('Raw Data'!Q43&lt;&gt;"",'Raw Data'!Q43&lt;&gt;0),'Raw Data'!Q43,"")</f>
        <v/>
      </c>
      <c r="AY45" s="98" t="str">
        <f ca="1">IF(AND(AW45&gt;0,AW45&lt;&gt;""),IF(Title!$K$1=0,ROUNDDOWN((1000*AW$1)/AW45,2),ROUND((1000*AW$1)/AW45,2)),IF(AW45="","",0))</f>
        <v/>
      </c>
      <c r="AZ45" s="74" t="str">
        <f ca="1">IF(OR(AW45&lt;&gt;"",AX45&lt;&gt;""),RANK(BA45,BA$5:INDIRECT(AZ$1,TRUE)),"")</f>
        <v/>
      </c>
      <c r="BA45" s="77" t="str">
        <f t="shared" ca="1" si="29"/>
        <v/>
      </c>
      <c r="BB45" s="77" t="str">
        <f t="shared" ca="1" si="97"/>
        <v/>
      </c>
      <c r="BC45" s="105" t="str">
        <f ca="1">IF(BB45&lt;&gt;"",RANK(BB45,BB$5:INDIRECT(BC$1,TRUE)),"")</f>
        <v/>
      </c>
      <c r="BD45" s="114" t="str">
        <f ca="1">IF(AND('Raw Data'!R43&lt;&gt;"",'Raw Data'!R43&lt;&gt;0),ROUNDDOWN('Raw Data'!R43,Title!$M$1),"")</f>
        <v/>
      </c>
      <c r="BE45" s="110" t="str">
        <f ca="1">IF(AND('Raw Data'!S43&lt;&gt;"",'Raw Data'!S43&lt;&gt;0),'Raw Data'!S43,"")</f>
        <v/>
      </c>
      <c r="BF45" s="98" t="str">
        <f ca="1">IF(AND(BD45&gt;0,BD45&lt;&gt;""),IF(Title!$K$1=0,ROUNDDOWN((1000*BD$1)/BD45,2),ROUND((1000*BD$1)/BD45,2)),IF(BD45="","",0))</f>
        <v/>
      </c>
      <c r="BG45" s="74" t="str">
        <f ca="1">IF(OR(BD45&lt;&gt;"",BE45&lt;&gt;""),RANK(BH45,BH$5:INDIRECT(BG$1,TRUE)),"")</f>
        <v/>
      </c>
      <c r="BH45" s="77" t="str">
        <f t="shared" ca="1" si="30"/>
        <v/>
      </c>
      <c r="BI45" s="77" t="str">
        <f t="shared" ca="1" si="98"/>
        <v/>
      </c>
      <c r="BJ45" s="105" t="str">
        <f ca="1">IF(BI45&lt;&gt;"",RANK(BI45,BI$5:INDIRECT(BJ$1,TRUE)),"")</f>
        <v/>
      </c>
      <c r="BK45" s="114" t="str">
        <f ca="1">IF(AND('Raw Data'!T43&lt;&gt;"",'Raw Data'!T43&lt;&gt;0),ROUNDDOWN('Raw Data'!T43,Title!$M$1),"")</f>
        <v/>
      </c>
      <c r="BL45" s="110" t="str">
        <f ca="1">IF(AND('Raw Data'!U43&lt;&gt;"",'Raw Data'!U43&lt;&gt;0),'Raw Data'!U43,"")</f>
        <v/>
      </c>
      <c r="BM45" s="98" t="str">
        <f t="shared" ca="1" si="31"/>
        <v/>
      </c>
      <c r="BN45" s="74" t="str">
        <f ca="1">IF(OR(BK45&lt;&gt;"",BL45&lt;&gt;""),RANK(BO45,BO$5:INDIRECT(BN$1,TRUE)),"")</f>
        <v/>
      </c>
      <c r="BO45" s="77" t="str">
        <f t="shared" ca="1" si="32"/>
        <v/>
      </c>
      <c r="BP45" s="77" t="str">
        <f t="shared" ca="1" si="99"/>
        <v/>
      </c>
      <c r="BQ45" s="105" t="str">
        <f ca="1">IF(BP45&lt;&gt;"",RANK(BP45,BP$5:INDIRECT(BQ$1,TRUE)),"")</f>
        <v/>
      </c>
      <c r="BR45" s="114" t="str">
        <f ca="1">IF(AND('Raw Data'!V43&lt;&gt;"",'Raw Data'!V43&lt;&gt;0),ROUNDDOWN('Raw Data'!V43,Title!$M$1),"")</f>
        <v/>
      </c>
      <c r="BS45" s="110" t="str">
        <f ca="1">IF(AND('Raw Data'!W43&lt;&gt;"",'Raw Data'!W43&lt;&gt;0),'Raw Data'!W43,"")</f>
        <v/>
      </c>
      <c r="BT45" s="98" t="str">
        <f ca="1">IF(AND(BR45&gt;0,BR45&lt;&gt;""),IF(Title!$K$1=0,ROUNDDOWN((1000*BR$1)/BR45,2),ROUND((1000*BR$1)/BR45,2)),IF(BR45="","",0))</f>
        <v/>
      </c>
      <c r="BU45" s="74" t="str">
        <f ca="1">IF(OR(BR45&lt;&gt;"",BS45&lt;&gt;""),RANK(BV45,BV$5:INDIRECT(BU$1,TRUE)),"")</f>
        <v/>
      </c>
      <c r="BV45" s="77" t="str">
        <f t="shared" ca="1" si="33"/>
        <v/>
      </c>
      <c r="BW45" s="77" t="str">
        <f t="shared" ca="1" si="100"/>
        <v/>
      </c>
      <c r="BX45" s="105" t="str">
        <f ca="1">IF(BW45&lt;&gt;"",RANK(BW45,BW$5:INDIRECT(BX$1,TRUE)),"")</f>
        <v/>
      </c>
      <c r="BY45" s="114" t="str">
        <f ca="1">IF(AND('Raw Data'!X43&lt;&gt;"",'Raw Data'!X43&lt;&gt;0),ROUNDDOWN('Raw Data'!X43,Title!$M$1),"")</f>
        <v/>
      </c>
      <c r="BZ45" s="110" t="str">
        <f ca="1">IF(AND('Raw Data'!Y43&lt;&gt;"",'Raw Data'!Y43&lt;&gt;0),'Raw Data'!Y43,"")</f>
        <v/>
      </c>
      <c r="CA45" s="98" t="str">
        <f ca="1">IF(AND(BY45&gt;0,BY45&lt;&gt;""),IF(Title!$K$1=0,ROUNDDOWN((1000*BY$1)/BY45,2),ROUND((1000*BY$1)/BY45,2)),IF(BY45="","",0))</f>
        <v/>
      </c>
      <c r="CB45" s="74" t="str">
        <f ca="1">IF(OR(BY45&lt;&gt;"",BZ45&lt;&gt;""),RANK(CC45,CC$5:INDIRECT(CB$1,TRUE)),"")</f>
        <v/>
      </c>
      <c r="CC45" s="77" t="str">
        <f t="shared" ca="1" si="34"/>
        <v/>
      </c>
      <c r="CD45" s="77" t="str">
        <f t="shared" ca="1" si="101"/>
        <v/>
      </c>
      <c r="CE45" s="105" t="str">
        <f ca="1">IF(CD45&lt;&gt;"",RANK(CD45,CD$5:INDIRECT(CE$1,TRUE)),"")</f>
        <v/>
      </c>
      <c r="CF45" s="114" t="str">
        <f ca="1">IF(AND('Raw Data'!Z43&lt;&gt;"",'Raw Data'!Z43&lt;&gt;0),ROUNDDOWN('Raw Data'!Z43,Title!$M$1),"")</f>
        <v/>
      </c>
      <c r="CG45" s="110" t="str">
        <f ca="1">IF(AND('Raw Data'!AA43&lt;&gt;"",'Raw Data'!AA43&lt;&gt;0),'Raw Data'!AA43,"")</f>
        <v/>
      </c>
      <c r="CH45" s="98" t="str">
        <f ca="1">IF(AND(CF45&gt;0,CF45&lt;&gt;""),IF(Title!$K$1=0,ROUNDDOWN((1000*CF$1)/CF45,2),ROUND((1000*CF$1)/CF45,2)),IF(CF45="","",0))</f>
        <v/>
      </c>
      <c r="CI45" s="74" t="str">
        <f ca="1">IF(OR(CF45&lt;&gt;"",CG45&lt;&gt;""),RANK(CJ45,CJ$5:INDIRECT(CI$1,TRUE)),"")</f>
        <v/>
      </c>
      <c r="CJ45" s="77" t="str">
        <f t="shared" ca="1" si="35"/>
        <v/>
      </c>
      <c r="CK45" s="77" t="str">
        <f t="shared" ca="1" si="102"/>
        <v/>
      </c>
      <c r="CL45" s="105" t="str">
        <f ca="1">IF(CK45&lt;&gt;"",RANK(CK45,CK$5:INDIRECT(CL$1,TRUE)),"")</f>
        <v/>
      </c>
      <c r="CM45" s="114" t="str">
        <f ca="1">IF(AND('Raw Data'!AB43&lt;&gt;"",'Raw Data'!AB43&lt;&gt;0),ROUNDDOWN('Raw Data'!AB43,Title!$M$1),"")</f>
        <v/>
      </c>
      <c r="CN45" s="110" t="str">
        <f ca="1">IF(AND('Raw Data'!AC43&lt;&gt;"",'Raw Data'!AC43&lt;&gt;0),'Raw Data'!AC43,"")</f>
        <v/>
      </c>
      <c r="CO45" s="98" t="str">
        <f ca="1">IF(AND(CM45&gt;0,CM45&lt;&gt;""),IF(Title!$K$1=0,ROUNDDOWN((1000*CM$1)/CM45,2),ROUND((1000*CM$1)/CM45,2)),IF(CM45="","",0))</f>
        <v/>
      </c>
      <c r="CP45" s="74" t="str">
        <f ca="1">IF(OR(CM45&lt;&gt;"",CN45&lt;&gt;""),RANK(CQ45,CQ$5:INDIRECT(CP$1,TRUE)),"")</f>
        <v/>
      </c>
      <c r="CQ45" s="77" t="str">
        <f t="shared" ca="1" si="36"/>
        <v/>
      </c>
      <c r="CR45" s="77" t="str">
        <f t="shared" ca="1" si="103"/>
        <v/>
      </c>
      <c r="CS45" s="105" t="str">
        <f ca="1">IF(CR45&lt;&gt;"",RANK(CR45,CR$5:INDIRECT(CS$1,TRUE)),"")</f>
        <v/>
      </c>
      <c r="CT45" s="114" t="str">
        <f ca="1">IF(AND('Raw Data'!AD43&lt;&gt;"",'Raw Data'!AD43&lt;&gt;0),ROUNDDOWN('Raw Data'!AD43,Title!$M$1),"")</f>
        <v/>
      </c>
      <c r="CU45" s="110" t="str">
        <f ca="1">IF(AND('Raw Data'!AE43&lt;&gt;"",'Raw Data'!AE43&lt;&gt;0),'Raw Data'!AE43,"")</f>
        <v/>
      </c>
      <c r="CV45" s="98" t="str">
        <f ca="1">IF(AND(CT45&gt;0,CT45&lt;&gt;""),IF(Title!$K$1=0,ROUNDDOWN((1000*CT$1)/CT45,2),ROUND((1000*CT$1)/CT45,2)),IF(CT45="","",0))</f>
        <v/>
      </c>
      <c r="CW45" s="74" t="str">
        <f ca="1">IF(OR(CT45&lt;&gt;"",CU45&lt;&gt;""),RANK(CX45,CX$5:INDIRECT(CW$1,TRUE)),"")</f>
        <v/>
      </c>
      <c r="CX45" s="77" t="str">
        <f t="shared" ca="1" si="37"/>
        <v/>
      </c>
      <c r="CY45" s="77" t="str">
        <f t="shared" ca="1" si="104"/>
        <v/>
      </c>
      <c r="CZ45" s="105" t="str">
        <f ca="1">IF(CY45&lt;&gt;"",RANK(CY45,CY$5:INDIRECT(CZ$1,TRUE)),"")</f>
        <v/>
      </c>
      <c r="DA45" s="114" t="str">
        <f ca="1">IF(AND('Raw Data'!AF43&lt;&gt;"",'Raw Data'!AF43&lt;&gt;0),ROUNDDOWN('Raw Data'!AF43,Title!$M$1),"")</f>
        <v/>
      </c>
      <c r="DB45" s="110" t="str">
        <f ca="1">IF(AND('Raw Data'!AG43&lt;&gt;"",'Raw Data'!AG43&lt;&gt;0),'Raw Data'!AG43,"")</f>
        <v/>
      </c>
      <c r="DC45" s="98" t="str">
        <f ca="1">IF(AND(DA45&gt;0,DA45&lt;&gt;""),IF(Title!$K$1=0,ROUNDDOWN((1000*DA$1)/DA45,2),ROUND((1000*DA$1)/DA45,2)),IF(DA45="","",0))</f>
        <v/>
      </c>
      <c r="DD45" s="74" t="str">
        <f ca="1">IF(OR(DA45&lt;&gt;"",DB45&lt;&gt;""),RANK(DE45,DE$5:INDIRECT(DD$1,TRUE)),"")</f>
        <v/>
      </c>
      <c r="DE45" s="77" t="str">
        <f t="shared" ca="1" si="38"/>
        <v/>
      </c>
      <c r="DF45" s="77" t="str">
        <f t="shared" ca="1" si="105"/>
        <v/>
      </c>
      <c r="DG45" s="105" t="str">
        <f ca="1">IF(DF45&lt;&gt;"",RANK(DF45,DF$5:INDIRECT(DG$1,TRUE)),"")</f>
        <v/>
      </c>
      <c r="DH45" s="114" t="str">
        <f ca="1">IF(AND('Raw Data'!AH43&lt;&gt;"",'Raw Data'!AH43&lt;&gt;0),ROUNDDOWN('Raw Data'!AH43,Title!$M$1),"")</f>
        <v/>
      </c>
      <c r="DI45" s="110" t="str">
        <f ca="1">IF(AND('Raw Data'!AI43&lt;&gt;"",'Raw Data'!AI43&lt;&gt;0),'Raw Data'!AI43,"")</f>
        <v/>
      </c>
      <c r="DJ45" s="98" t="str">
        <f ca="1">IF(AND(DH45&gt;0,DH45&lt;&gt;""),IF(Title!$K$1=0,ROUNDDOWN((1000*DH$1)/DH45,2),ROUND((1000*DH$1)/DH45,2)),IF(DH45="","",0))</f>
        <v/>
      </c>
      <c r="DK45" s="74" t="str">
        <f ca="1">IF(OR(DH45&lt;&gt;"",DI45&lt;&gt;""),RANK(DL45,DL$5:INDIRECT(DK$1,TRUE)),"")</f>
        <v/>
      </c>
      <c r="DL45" s="77" t="str">
        <f t="shared" ca="1" si="39"/>
        <v/>
      </c>
      <c r="DM45" s="77" t="str">
        <f t="shared" ca="1" si="106"/>
        <v/>
      </c>
      <c r="DN45" s="105" t="str">
        <f ca="1">IF(DM45&lt;&gt;"",RANK(DM45,DM$5:INDIRECT(DN$1,TRUE)),"")</f>
        <v/>
      </c>
      <c r="DO45" s="114" t="str">
        <f ca="1">IF(AND('Raw Data'!AJ43&lt;&gt;"",'Raw Data'!AJ43&lt;&gt;0),ROUNDDOWN('Raw Data'!AJ43,Title!$M$1),"")</f>
        <v/>
      </c>
      <c r="DP45" s="110" t="str">
        <f ca="1">IF(AND('Raw Data'!AK43&lt;&gt;"",'Raw Data'!AK43&lt;&gt;0),'Raw Data'!AK43,"")</f>
        <v/>
      </c>
      <c r="DQ45" s="98" t="str">
        <f ca="1">IF(AND(DO45&gt;0,DO45&lt;&gt;""),IF(Title!$K$1=0,ROUNDDOWN((1000*DO$1)/DO45,2),ROUND((1000*DO$1)/DO45,2)),IF(DO45="","",0))</f>
        <v/>
      </c>
      <c r="DR45" s="74" t="str">
        <f ca="1">IF(OR(DO45&lt;&gt;"",DP45&lt;&gt;""),RANK(DS45,DS$5:INDIRECT(DR$1,TRUE)),"")</f>
        <v/>
      </c>
      <c r="DS45" s="77" t="str">
        <f t="shared" ca="1" si="40"/>
        <v/>
      </c>
      <c r="DT45" s="77" t="str">
        <f t="shared" ca="1" si="107"/>
        <v/>
      </c>
      <c r="DU45" s="105" t="str">
        <f ca="1">IF(DT45&lt;&gt;"",RANK(DT45,DT$5:INDIRECT(DU$1,TRUE)),"")</f>
        <v/>
      </c>
      <c r="DV45" s="114" t="str">
        <f ca="1">IF(AND('Raw Data'!AL43&lt;&gt;"",'Raw Data'!AL43&lt;&gt;0),ROUNDDOWN('Raw Data'!AL43,Title!$M$1),"")</f>
        <v/>
      </c>
      <c r="DW45" s="110" t="str">
        <f ca="1">IF(AND('Raw Data'!AM43&lt;&gt;"",'Raw Data'!AM43&lt;&gt;0),'Raw Data'!AM43,"")</f>
        <v/>
      </c>
      <c r="DX45" s="98" t="str">
        <f ca="1">IF(AND(DV45&gt;0,DV45&lt;&gt;""),IF(Title!$K$1=0,ROUNDDOWN((1000*DV$1)/DV45,2),ROUND((1000*DV$1)/DV45,2)),IF(DV45="","",0))</f>
        <v/>
      </c>
      <c r="DY45" s="74" t="str">
        <f ca="1">IF(OR(DV45&lt;&gt;"",DW45&lt;&gt;""),RANK(DZ45,DZ$5:INDIRECT(DY$1,TRUE)),"")</f>
        <v/>
      </c>
      <c r="DZ45" s="77" t="str">
        <f t="shared" ca="1" si="41"/>
        <v/>
      </c>
      <c r="EA45" s="77" t="str">
        <f t="shared" ca="1" si="108"/>
        <v/>
      </c>
      <c r="EB45" s="105" t="str">
        <f ca="1">IF(EA45&lt;&gt;"",RANK(EA45,EA$5:INDIRECT(EB$1,TRUE)),"")</f>
        <v/>
      </c>
      <c r="EC45" s="114" t="str">
        <f ca="1">IF(AND('Raw Data'!AN43&lt;&gt;"",'Raw Data'!AN43&lt;&gt;0),ROUNDDOWN('Raw Data'!AN43,Title!$M$1),"")</f>
        <v/>
      </c>
      <c r="ED45" s="110" t="str">
        <f ca="1">IF(AND('Raw Data'!AO43&lt;&gt;"",'Raw Data'!AO43&lt;&gt;0),'Raw Data'!AO43,"")</f>
        <v/>
      </c>
      <c r="EE45" s="98" t="str">
        <f ca="1">IF(AND(EC45&gt;0,EC45&lt;&gt;""),IF(Title!$K$1=0,ROUNDDOWN((1000*EC$1)/EC45,2),ROUND((1000*EC$1)/EC45,2)),IF(EC45="","",0))</f>
        <v/>
      </c>
      <c r="EF45" s="74" t="str">
        <f ca="1">IF(OR(EC45&lt;&gt;"",ED45&lt;&gt;""),RANK(EG45,EG$5:INDIRECT(EF$1,TRUE)),"")</f>
        <v/>
      </c>
      <c r="EG45" s="77" t="str">
        <f t="shared" ca="1" si="42"/>
        <v/>
      </c>
      <c r="EH45" s="77" t="str">
        <f t="shared" ca="1" si="109"/>
        <v/>
      </c>
      <c r="EI45" s="105" t="str">
        <f ca="1">IF(EH45&lt;&gt;"",RANK(EH45,EH$5:INDIRECT(EI$1,TRUE)),"")</f>
        <v/>
      </c>
      <c r="EJ45" s="114" t="str">
        <f ca="1">IF(AND('Raw Data'!AP43&lt;&gt;"",'Raw Data'!AP43&lt;&gt;0),ROUNDDOWN('Raw Data'!AP43,Title!$M$1),"")</f>
        <v/>
      </c>
      <c r="EK45" s="107" t="str">
        <f ca="1">IF(AND('Raw Data'!AQ43&lt;&gt;"",'Raw Data'!AQ43&lt;&gt;0),'Raw Data'!AQ43,"")</f>
        <v/>
      </c>
      <c r="EL45" s="98" t="str">
        <f ca="1">IF(AND(EJ45&gt;0,EJ45&lt;&gt;""),IF(Title!$K$1=0,ROUNDDOWN((1000*EJ$1)/EJ45,2),ROUND((1000*EJ$1)/EJ45,2)),IF(EJ45="","",0))</f>
        <v/>
      </c>
      <c r="EM45" s="74" t="str">
        <f ca="1">IF(OR(EJ45&lt;&gt;"",EK45&lt;&gt;""),RANK(EN45,EN$5:INDIRECT(EM$1,TRUE)),"")</f>
        <v/>
      </c>
      <c r="EN45" s="77" t="str">
        <f t="shared" ca="1" si="43"/>
        <v/>
      </c>
      <c r="EO45" s="77" t="str">
        <f t="shared" ca="1" si="110"/>
        <v/>
      </c>
      <c r="EP45" s="105" t="str">
        <f ca="1">IF(EO45&lt;&gt;"",RANK(EO45,EO$5:INDIRECT(EP$1,TRUE)),"")</f>
        <v/>
      </c>
      <c r="EQ45" s="74" t="str">
        <f t="shared" ca="1" si="44"/>
        <v>$ER$45:$FC$45</v>
      </c>
      <c r="ER45" s="77">
        <f t="shared" si="45"/>
        <v>0</v>
      </c>
      <c r="ES45" s="77">
        <f t="shared" ca="1" si="46"/>
        <v>0</v>
      </c>
      <c r="ET45" s="77">
        <f t="shared" ca="1" si="47"/>
        <v>0</v>
      </c>
      <c r="EU45" s="77">
        <f t="shared" ca="1" si="48"/>
        <v>0</v>
      </c>
      <c r="EV45" s="77">
        <f t="shared" ca="1" si="49"/>
        <v>0</v>
      </c>
      <c r="EW45" s="77">
        <f t="shared" ca="1" si="50"/>
        <v>0</v>
      </c>
      <c r="EX45" s="77">
        <f t="shared" ca="1" si="51"/>
        <v>0</v>
      </c>
      <c r="EY45" s="77">
        <f t="shared" ca="1" si="52"/>
        <v>0</v>
      </c>
      <c r="EZ45" s="77">
        <f t="shared" ca="1" si="53"/>
        <v>0</v>
      </c>
      <c r="FA45" s="77">
        <f t="shared" ca="1" si="54"/>
        <v>0</v>
      </c>
      <c r="FB45" s="77">
        <f t="shared" ca="1" si="55"/>
        <v>0</v>
      </c>
      <c r="FC45" s="77">
        <f t="shared" ca="1" si="56"/>
        <v>0</v>
      </c>
      <c r="FD45" s="77">
        <f t="shared" ca="1" si="57"/>
        <v>0</v>
      </c>
      <c r="FE45" s="77">
        <f t="shared" ca="1" si="58"/>
        <v>0</v>
      </c>
      <c r="FF45" s="77">
        <f t="shared" ca="1" si="59"/>
        <v>0</v>
      </c>
      <c r="FG45" s="77">
        <f t="shared" ca="1" si="60"/>
        <v>0</v>
      </c>
      <c r="FH45" s="77">
        <f t="shared" ca="1" si="61"/>
        <v>0</v>
      </c>
      <c r="FI45" s="77">
        <f t="shared" ca="1" si="62"/>
        <v>0</v>
      </c>
      <c r="FJ45" s="77">
        <f t="shared" ca="1" si="63"/>
        <v>0</v>
      </c>
      <c r="FK45" s="77">
        <f t="shared" ca="1" si="64"/>
        <v>0</v>
      </c>
      <c r="FL45" s="74" t="str">
        <f t="shared" si="65"/>
        <v>$FM$45:$FX$45</v>
      </c>
      <c r="FM45" s="78">
        <f t="shared" si="66"/>
        <v>0</v>
      </c>
      <c r="FN45" s="74">
        <f t="shared" si="67"/>
        <v>0</v>
      </c>
      <c r="FO45" s="74">
        <f t="shared" si="68"/>
        <v>0</v>
      </c>
      <c r="FP45" s="74">
        <f t="shared" si="69"/>
        <v>0</v>
      </c>
      <c r="FQ45" s="74">
        <f t="shared" si="70"/>
        <v>0</v>
      </c>
      <c r="FR45" s="74">
        <f t="shared" si="71"/>
        <v>0</v>
      </c>
      <c r="FS45" s="74">
        <f t="shared" si="72"/>
        <v>0</v>
      </c>
      <c r="FT45" s="74">
        <f t="shared" si="73"/>
        <v>0</v>
      </c>
      <c r="FU45" s="74">
        <f t="shared" si="74"/>
        <v>0</v>
      </c>
      <c r="FV45" s="74">
        <f t="shared" si="75"/>
        <v>0</v>
      </c>
      <c r="FW45" s="74">
        <f t="shared" si="76"/>
        <v>0</v>
      </c>
      <c r="FX45" s="74">
        <f t="shared" si="77"/>
        <v>0</v>
      </c>
      <c r="FY45" s="74">
        <f t="shared" si="78"/>
        <v>0</v>
      </c>
      <c r="FZ45" s="74">
        <f t="shared" si="79"/>
        <v>0</v>
      </c>
      <c r="GA45" s="74">
        <f t="shared" si="80"/>
        <v>0</v>
      </c>
      <c r="GB45" s="74">
        <f t="shared" si="81"/>
        <v>0</v>
      </c>
      <c r="GC45" s="74">
        <f t="shared" si="82"/>
        <v>0</v>
      </c>
      <c r="GD45" s="74">
        <f t="shared" si="83"/>
        <v>0</v>
      </c>
      <c r="GE45" s="74">
        <f t="shared" si="84"/>
        <v>0</v>
      </c>
      <c r="GF45" s="74">
        <f t="shared" si="85"/>
        <v>0</v>
      </c>
      <c r="GG45" s="74" t="str">
        <f t="shared" si="86"/>
        <v>GS45</v>
      </c>
      <c r="GH45" s="77">
        <f ca="1">GetDiscardScore($ER45:ER45,GH$1)</f>
        <v>0</v>
      </c>
      <c r="GI45" s="77">
        <f ca="1">GetDiscardScore($ER45:ES45,GI$1)</f>
        <v>0</v>
      </c>
      <c r="GJ45" s="77">
        <f ca="1">GetDiscardScore($ER45:ET45,GJ$1)</f>
        <v>0</v>
      </c>
      <c r="GK45" s="77">
        <f ca="1">GetDiscardScore($ER45:EU45,GK$1)</f>
        <v>0</v>
      </c>
      <c r="GL45" s="77">
        <f ca="1">GetDiscardScore($ER45:EV45,GL$1)</f>
        <v>0</v>
      </c>
      <c r="GM45" s="77">
        <f ca="1">GetDiscardScore($ER45:EW45,GM$1)</f>
        <v>0</v>
      </c>
      <c r="GN45" s="77">
        <f ca="1">GetDiscardScore($ER45:EX45,GN$1)</f>
        <v>0</v>
      </c>
      <c r="GO45" s="77">
        <f ca="1">GetDiscardScore($ER45:EY45,GO$1)</f>
        <v>0</v>
      </c>
      <c r="GP45" s="77">
        <f ca="1">GetDiscardScore($ER45:EZ45,GP$1)</f>
        <v>0</v>
      </c>
      <c r="GQ45" s="77">
        <f ca="1">GetDiscardScore($ER45:FA45,GQ$1)</f>
        <v>0</v>
      </c>
      <c r="GR45" s="77">
        <f ca="1">GetDiscardScore($ER45:FB45,GR$1)</f>
        <v>0</v>
      </c>
      <c r="GS45" s="77">
        <f ca="1">GetDiscardScore($ER45:FC45,GS$1)</f>
        <v>0</v>
      </c>
      <c r="GT45" s="77">
        <f ca="1">GetDiscardScore($ER45:FD45,GT$1)</f>
        <v>0</v>
      </c>
      <c r="GU45" s="77">
        <f ca="1">GetDiscardScore($ER45:FE45,GU$1)</f>
        <v>0</v>
      </c>
      <c r="GV45" s="77">
        <f ca="1">GetDiscardScore($ER45:FF45,GV$1)</f>
        <v>0</v>
      </c>
      <c r="GW45" s="77">
        <f ca="1">GetDiscardScore($ER45:FG45,GW$1)</f>
        <v>0</v>
      </c>
      <c r="GX45" s="77">
        <f ca="1">GetDiscardScore($ER45:FH45,GX$1)</f>
        <v>0</v>
      </c>
      <c r="GY45" s="77">
        <f ca="1">GetDiscardScore($ER45:FI45,GY$1)</f>
        <v>0</v>
      </c>
      <c r="GZ45" s="77">
        <f ca="1">GetDiscardScore($ER45:FJ45,GZ$1)</f>
        <v>0</v>
      </c>
      <c r="HA45" s="77">
        <f ca="1">GetDiscardScore($ER45:FK45,HA$1)</f>
        <v>0</v>
      </c>
      <c r="HB45" s="79" t="str">
        <f t="shared" ca="1" si="87"/>
        <v/>
      </c>
      <c r="HC45" s="78" t="str">
        <f ca="1">IF(HB45&lt;&gt;"",RANK(HB45,HB$5:INDIRECT(HC$1,TRUE),0),"")</f>
        <v/>
      </c>
      <c r="HD45" s="76" t="str">
        <f t="shared" ca="1" si="88"/>
        <v/>
      </c>
    </row>
    <row r="46" spans="1:212" s="74" customFormat="1" ht="11.25">
      <c r="A46" s="39">
        <v>42</v>
      </c>
      <c r="B46" s="39" t="str">
        <f ca="1">IF('Raw Data'!B44&lt;&gt;"",'Raw Data'!B44,"")</f>
        <v/>
      </c>
      <c r="C46" s="74" t="str">
        <f ca="1">IF('Raw Data'!C44&lt;&gt;"",'Raw Data'!C44,"")</f>
        <v/>
      </c>
      <c r="D46" s="40" t="str">
        <f t="shared" ca="1" si="22"/>
        <v/>
      </c>
      <c r="E46" s="75" t="str">
        <f t="shared" ca="1" si="23"/>
        <v/>
      </c>
      <c r="F46" s="100" t="str">
        <f t="shared" ca="1" si="90"/>
        <v/>
      </c>
      <c r="G46" s="114" t="str">
        <f ca="1">IF(AND('Raw Data'!D44&lt;&gt;"",'Raw Data'!D44&lt;&gt;0),ROUNDDOWN('Raw Data'!D44,Title!$M$1),"")</f>
        <v/>
      </c>
      <c r="H46" s="110" t="str">
        <f ca="1">IF(AND('Raw Data'!E44&lt;&gt;"",'Raw Data'!E44&lt;&gt;0),'Raw Data'!E44,"")</f>
        <v/>
      </c>
      <c r="I46" s="98" t="str">
        <f ca="1">IF(AND(G46&lt;&gt;"",G46&gt;0),IF(Title!$K$1=0,ROUNDDOWN((1000*G$1)/G46,2),ROUND((1000*G$1)/G46,2)),IF(G46="","",0))</f>
        <v/>
      </c>
      <c r="J46" s="74" t="str">
        <f ca="1">IF(K46&lt;&gt;0,RANK(K46,K$5:INDIRECT(J$1,TRUE)),"")</f>
        <v/>
      </c>
      <c r="K46" s="77">
        <f t="shared" ca="1" si="89"/>
        <v>0</v>
      </c>
      <c r="L46" s="77" t="str">
        <f t="shared" ca="1" si="91"/>
        <v/>
      </c>
      <c r="M46" s="105" t="str">
        <f ca="1">IF(L46&lt;&gt;"",RANK(L46,L$5:INDIRECT(M$1,TRUE)),"")</f>
        <v/>
      </c>
      <c r="N46" s="114" t="str">
        <f ca="1">IF(AND('Raw Data'!F44&lt;&gt;"",'Raw Data'!F44&lt;&gt;0),ROUNDDOWN('Raw Data'!F44,Title!$M$1),"")</f>
        <v/>
      </c>
      <c r="O46" s="110" t="str">
        <f ca="1">IF(AND('Raw Data'!G44&lt;&gt;"",'Raw Data'!G44&lt;&gt;0),'Raw Data'!G44,"")</f>
        <v/>
      </c>
      <c r="P46" s="98" t="str">
        <f ca="1">IF(AND(N46&gt;0,N46&lt;&gt;""),IF(Title!$K$1=0,ROUNDDOWN((1000*N$1)/N46,2),ROUND((1000*N$1)/N46,2)),IF(N46="","",0))</f>
        <v/>
      </c>
      <c r="Q46" s="74" t="str">
        <f ca="1">IF(OR(N46&lt;&gt;"",O46&lt;&gt;""),RANK(R46,R$5:INDIRECT(Q$1,TRUE)),"")</f>
        <v/>
      </c>
      <c r="R46" s="77" t="str">
        <f t="shared" ca="1" si="24"/>
        <v/>
      </c>
      <c r="S46" s="77" t="str">
        <f t="shared" ca="1" si="92"/>
        <v/>
      </c>
      <c r="T46" s="105" t="str">
        <f ca="1">IF(S46&lt;&gt;"",RANK(S46,S$5:INDIRECT(T$1,TRUE)),"")</f>
        <v/>
      </c>
      <c r="U46" s="114" t="str">
        <f ca="1">IF(AND('Raw Data'!H44&lt;&gt;"",'Raw Data'!H44&lt;&gt;0),ROUNDDOWN('Raw Data'!H44,Title!$M$1),"")</f>
        <v/>
      </c>
      <c r="V46" s="110" t="str">
        <f ca="1">IF(AND('Raw Data'!I44&lt;&gt;"",'Raw Data'!I44&lt;&gt;0),'Raw Data'!I44,"")</f>
        <v/>
      </c>
      <c r="W46" s="98" t="str">
        <f ca="1">IF(AND(U46&gt;0,U46&lt;&gt;""),IF(Title!$K$1=0,ROUNDDOWN((1000*U$1)/U46,2),ROUND((1000*U$1)/U46,2)),IF(U46="","",0))</f>
        <v/>
      </c>
      <c r="X46" s="74" t="str">
        <f ca="1">IF(OR(U46&lt;&gt;"",V46&lt;&gt;""),RANK(Y46,Y$5:INDIRECT(X$1,TRUE)),"")</f>
        <v/>
      </c>
      <c r="Y46" s="77" t="str">
        <f t="shared" ca="1" si="25"/>
        <v/>
      </c>
      <c r="Z46" s="77" t="str">
        <f t="shared" ca="1" si="93"/>
        <v/>
      </c>
      <c r="AA46" s="105" t="str">
        <f ca="1">IF(Z46&lt;&gt;"",RANK(Z46,Z$5:INDIRECT(AA$1,TRUE)),"")</f>
        <v/>
      </c>
      <c r="AB46" s="114" t="str">
        <f ca="1">IF(AND('Raw Data'!J44&lt;&gt;"",'Raw Data'!J44&lt;&gt;0),ROUNDDOWN('Raw Data'!J44,Title!$M$1),"")</f>
        <v/>
      </c>
      <c r="AC46" s="110" t="str">
        <f ca="1">IF(AND('Raw Data'!K44&lt;&gt;"",'Raw Data'!K44&lt;&gt;0),'Raw Data'!K44,"")</f>
        <v/>
      </c>
      <c r="AD46" s="98" t="str">
        <f ca="1">IF(AND(AB46&gt;0,AB46&lt;&gt;""),IF(Title!$K$1=0,ROUNDDOWN((1000*AB$1)/AB46,2),ROUND((1000*AB$1)/AB46,2)),IF(AB46="","",0))</f>
        <v/>
      </c>
      <c r="AE46" s="74" t="str">
        <f ca="1">IF(OR(AB46&lt;&gt;"",AC46&lt;&gt;""),RANK(AF46,AF$5:INDIRECT(AE$1,TRUE)),"")</f>
        <v/>
      </c>
      <c r="AF46" s="77" t="str">
        <f t="shared" ca="1" si="26"/>
        <v/>
      </c>
      <c r="AG46" s="77" t="str">
        <f t="shared" ca="1" si="94"/>
        <v/>
      </c>
      <c r="AH46" s="105" t="str">
        <f ca="1">IF(AG46&lt;&gt;"",RANK(AG46,AG$5:INDIRECT(AH$1,TRUE)),"")</f>
        <v/>
      </c>
      <c r="AI46" s="114" t="str">
        <f ca="1">IF(AND('Raw Data'!L44&lt;&gt;"",'Raw Data'!L44&lt;&gt;0),ROUNDDOWN('Raw Data'!L44,Title!$M$1),"")</f>
        <v/>
      </c>
      <c r="AJ46" s="110" t="str">
        <f ca="1">IF(AND('Raw Data'!M44&lt;&gt;"",'Raw Data'!M44&lt;&gt;0),'Raw Data'!M44,"")</f>
        <v/>
      </c>
      <c r="AK46" s="98" t="str">
        <f ca="1">IF(AND(AI46&gt;0,AI46&lt;&gt;""),IF(Title!$K$1=0,ROUNDDOWN((1000*AI$1)/AI46,2),ROUND((1000*AI$1)/AI46,2)),IF(AI46="","",0))</f>
        <v/>
      </c>
      <c r="AL46" s="74" t="str">
        <f ca="1">IF(OR(AI46&lt;&gt;"",AJ46&lt;&gt;""),RANK(AM46,AM$5:INDIRECT(AL$1,TRUE)),"")</f>
        <v/>
      </c>
      <c r="AM46" s="77" t="str">
        <f t="shared" ca="1" si="27"/>
        <v/>
      </c>
      <c r="AN46" s="77" t="str">
        <f t="shared" ca="1" si="95"/>
        <v/>
      </c>
      <c r="AO46" s="105" t="str">
        <f ca="1">IF(AN46&lt;&gt;"",RANK(AN46,AN$5:INDIRECT(AO$1,TRUE)),"")</f>
        <v/>
      </c>
      <c r="AP46" s="114" t="str">
        <f ca="1">IF(AND('Raw Data'!N44&lt;&gt;"",'Raw Data'!N44&lt;&gt;0),ROUNDDOWN('Raw Data'!N44,Title!$M$1),"")</f>
        <v/>
      </c>
      <c r="AQ46" s="110" t="str">
        <f ca="1">IF(AND('Raw Data'!O44&lt;&gt;"",'Raw Data'!O44&lt;&gt;0),'Raw Data'!O44,"")</f>
        <v/>
      </c>
      <c r="AR46" s="98" t="str">
        <f ca="1">IF(AND(AP46&gt;0,AP46&lt;&gt;""),IF(Title!$K$1=0,ROUNDDOWN((1000*AP$1)/AP46,2),ROUND((1000*AP$1)/AP46,2)),IF(AP46="","",0))</f>
        <v/>
      </c>
      <c r="AS46" s="74" t="str">
        <f ca="1">IF(OR(AP46&lt;&gt;"",AQ46&lt;&gt;""),RANK(AT46,AT$5:INDIRECT(AS$1,TRUE)),"")</f>
        <v/>
      </c>
      <c r="AT46" s="77" t="str">
        <f t="shared" ca="1" si="28"/>
        <v/>
      </c>
      <c r="AU46" s="77" t="str">
        <f t="shared" ca="1" si="96"/>
        <v/>
      </c>
      <c r="AV46" s="105" t="str">
        <f ca="1">IF(AU46&lt;&gt;"",RANK(AU46,AU$5:INDIRECT(AV$1,TRUE)),"")</f>
        <v/>
      </c>
      <c r="AW46" s="114" t="str">
        <f ca="1">IF(AND('Raw Data'!P44&lt;&gt;"",'Raw Data'!P44&lt;&gt;0),ROUNDDOWN('Raw Data'!P44,Title!$M$1),"")</f>
        <v/>
      </c>
      <c r="AX46" s="110" t="str">
        <f ca="1">IF(AND('Raw Data'!Q44&lt;&gt;"",'Raw Data'!Q44&lt;&gt;0),'Raw Data'!Q44,"")</f>
        <v/>
      </c>
      <c r="AY46" s="98" t="str">
        <f ca="1">IF(AND(AW46&gt;0,AW46&lt;&gt;""),IF(Title!$K$1=0,ROUNDDOWN((1000*AW$1)/AW46,2),ROUND((1000*AW$1)/AW46,2)),IF(AW46="","",0))</f>
        <v/>
      </c>
      <c r="AZ46" s="74" t="str">
        <f ca="1">IF(OR(AW46&lt;&gt;"",AX46&lt;&gt;""),RANK(BA46,BA$5:INDIRECT(AZ$1,TRUE)),"")</f>
        <v/>
      </c>
      <c r="BA46" s="77" t="str">
        <f t="shared" ca="1" si="29"/>
        <v/>
      </c>
      <c r="BB46" s="77" t="str">
        <f t="shared" ca="1" si="97"/>
        <v/>
      </c>
      <c r="BC46" s="105" t="str">
        <f ca="1">IF(BB46&lt;&gt;"",RANK(BB46,BB$5:INDIRECT(BC$1,TRUE)),"")</f>
        <v/>
      </c>
      <c r="BD46" s="114" t="str">
        <f ca="1">IF(AND('Raw Data'!R44&lt;&gt;"",'Raw Data'!R44&lt;&gt;0),ROUNDDOWN('Raw Data'!R44,Title!$M$1),"")</f>
        <v/>
      </c>
      <c r="BE46" s="110" t="str">
        <f ca="1">IF(AND('Raw Data'!S44&lt;&gt;"",'Raw Data'!S44&lt;&gt;0),'Raw Data'!S44,"")</f>
        <v/>
      </c>
      <c r="BF46" s="98" t="str">
        <f ca="1">IF(AND(BD46&gt;0,BD46&lt;&gt;""),IF(Title!$K$1=0,ROUNDDOWN((1000*BD$1)/BD46,2),ROUND((1000*BD$1)/BD46,2)),IF(BD46="","",0))</f>
        <v/>
      </c>
      <c r="BG46" s="74" t="str">
        <f ca="1">IF(OR(BD46&lt;&gt;"",BE46&lt;&gt;""),RANK(BH46,BH$5:INDIRECT(BG$1,TRUE)),"")</f>
        <v/>
      </c>
      <c r="BH46" s="77" t="str">
        <f t="shared" ca="1" si="30"/>
        <v/>
      </c>
      <c r="BI46" s="77" t="str">
        <f t="shared" ca="1" si="98"/>
        <v/>
      </c>
      <c r="BJ46" s="105" t="str">
        <f ca="1">IF(BI46&lt;&gt;"",RANK(BI46,BI$5:INDIRECT(BJ$1,TRUE)),"")</f>
        <v/>
      </c>
      <c r="BK46" s="114" t="str">
        <f ca="1">IF(AND('Raw Data'!T44&lt;&gt;"",'Raw Data'!T44&lt;&gt;0),ROUNDDOWN('Raw Data'!T44,Title!$M$1),"")</f>
        <v/>
      </c>
      <c r="BL46" s="110" t="str">
        <f ca="1">IF(AND('Raw Data'!U44&lt;&gt;"",'Raw Data'!U44&lt;&gt;0),'Raw Data'!U44,"")</f>
        <v/>
      </c>
      <c r="BM46" s="98" t="str">
        <f t="shared" ca="1" si="31"/>
        <v/>
      </c>
      <c r="BN46" s="74" t="str">
        <f ca="1">IF(OR(BK46&lt;&gt;"",BL46&lt;&gt;""),RANK(BO46,BO$5:INDIRECT(BN$1,TRUE)),"")</f>
        <v/>
      </c>
      <c r="BO46" s="77" t="str">
        <f t="shared" ca="1" si="32"/>
        <v/>
      </c>
      <c r="BP46" s="77" t="str">
        <f t="shared" ca="1" si="99"/>
        <v/>
      </c>
      <c r="BQ46" s="105" t="str">
        <f ca="1">IF(BP46&lt;&gt;"",RANK(BP46,BP$5:INDIRECT(BQ$1,TRUE)),"")</f>
        <v/>
      </c>
      <c r="BR46" s="114" t="str">
        <f ca="1">IF(AND('Raw Data'!V44&lt;&gt;"",'Raw Data'!V44&lt;&gt;0),ROUNDDOWN('Raw Data'!V44,Title!$M$1),"")</f>
        <v/>
      </c>
      <c r="BS46" s="110" t="str">
        <f ca="1">IF(AND('Raw Data'!W44&lt;&gt;"",'Raw Data'!W44&lt;&gt;0),'Raw Data'!W44,"")</f>
        <v/>
      </c>
      <c r="BT46" s="98" t="str">
        <f ca="1">IF(AND(BR46&gt;0,BR46&lt;&gt;""),IF(Title!$K$1=0,ROUNDDOWN((1000*BR$1)/BR46,2),ROUND((1000*BR$1)/BR46,2)),IF(BR46="","",0))</f>
        <v/>
      </c>
      <c r="BU46" s="74" t="str">
        <f ca="1">IF(OR(BR46&lt;&gt;"",BS46&lt;&gt;""),RANK(BV46,BV$5:INDIRECT(BU$1,TRUE)),"")</f>
        <v/>
      </c>
      <c r="BV46" s="77" t="str">
        <f t="shared" ca="1" si="33"/>
        <v/>
      </c>
      <c r="BW46" s="77" t="str">
        <f t="shared" ca="1" si="100"/>
        <v/>
      </c>
      <c r="BX46" s="105" t="str">
        <f ca="1">IF(BW46&lt;&gt;"",RANK(BW46,BW$5:INDIRECT(BX$1,TRUE)),"")</f>
        <v/>
      </c>
      <c r="BY46" s="114" t="str">
        <f ca="1">IF(AND('Raw Data'!X44&lt;&gt;"",'Raw Data'!X44&lt;&gt;0),ROUNDDOWN('Raw Data'!X44,Title!$M$1),"")</f>
        <v/>
      </c>
      <c r="BZ46" s="110" t="str">
        <f ca="1">IF(AND('Raw Data'!Y44&lt;&gt;"",'Raw Data'!Y44&lt;&gt;0),'Raw Data'!Y44,"")</f>
        <v/>
      </c>
      <c r="CA46" s="98" t="str">
        <f ca="1">IF(AND(BY46&gt;0,BY46&lt;&gt;""),IF(Title!$K$1=0,ROUNDDOWN((1000*BY$1)/BY46,2),ROUND((1000*BY$1)/BY46,2)),IF(BY46="","",0))</f>
        <v/>
      </c>
      <c r="CB46" s="74" t="str">
        <f ca="1">IF(OR(BY46&lt;&gt;"",BZ46&lt;&gt;""),RANK(CC46,CC$5:INDIRECT(CB$1,TRUE)),"")</f>
        <v/>
      </c>
      <c r="CC46" s="77" t="str">
        <f t="shared" ca="1" si="34"/>
        <v/>
      </c>
      <c r="CD46" s="77" t="str">
        <f t="shared" ca="1" si="101"/>
        <v/>
      </c>
      <c r="CE46" s="105" t="str">
        <f ca="1">IF(CD46&lt;&gt;"",RANK(CD46,CD$5:INDIRECT(CE$1,TRUE)),"")</f>
        <v/>
      </c>
      <c r="CF46" s="114" t="str">
        <f ca="1">IF(AND('Raw Data'!Z44&lt;&gt;"",'Raw Data'!Z44&lt;&gt;0),ROUNDDOWN('Raw Data'!Z44,Title!$M$1),"")</f>
        <v/>
      </c>
      <c r="CG46" s="110" t="str">
        <f ca="1">IF(AND('Raw Data'!AA44&lt;&gt;"",'Raw Data'!AA44&lt;&gt;0),'Raw Data'!AA44,"")</f>
        <v/>
      </c>
      <c r="CH46" s="98" t="str">
        <f ca="1">IF(AND(CF46&gt;0,CF46&lt;&gt;""),IF(Title!$K$1=0,ROUNDDOWN((1000*CF$1)/CF46,2),ROUND((1000*CF$1)/CF46,2)),IF(CF46="","",0))</f>
        <v/>
      </c>
      <c r="CI46" s="74" t="str">
        <f ca="1">IF(OR(CF46&lt;&gt;"",CG46&lt;&gt;""),RANK(CJ46,CJ$5:INDIRECT(CI$1,TRUE)),"")</f>
        <v/>
      </c>
      <c r="CJ46" s="77" t="str">
        <f t="shared" ca="1" si="35"/>
        <v/>
      </c>
      <c r="CK46" s="77" t="str">
        <f t="shared" ca="1" si="102"/>
        <v/>
      </c>
      <c r="CL46" s="105" t="str">
        <f ca="1">IF(CK46&lt;&gt;"",RANK(CK46,CK$5:INDIRECT(CL$1,TRUE)),"")</f>
        <v/>
      </c>
      <c r="CM46" s="114" t="str">
        <f ca="1">IF(AND('Raw Data'!AB44&lt;&gt;"",'Raw Data'!AB44&lt;&gt;0),ROUNDDOWN('Raw Data'!AB44,Title!$M$1),"")</f>
        <v/>
      </c>
      <c r="CN46" s="110" t="str">
        <f ca="1">IF(AND('Raw Data'!AC44&lt;&gt;"",'Raw Data'!AC44&lt;&gt;0),'Raw Data'!AC44,"")</f>
        <v/>
      </c>
      <c r="CO46" s="98" t="str">
        <f ca="1">IF(AND(CM46&gt;0,CM46&lt;&gt;""),IF(Title!$K$1=0,ROUNDDOWN((1000*CM$1)/CM46,2),ROUND((1000*CM$1)/CM46,2)),IF(CM46="","",0))</f>
        <v/>
      </c>
      <c r="CP46" s="74" t="str">
        <f ca="1">IF(OR(CM46&lt;&gt;"",CN46&lt;&gt;""),RANK(CQ46,CQ$5:INDIRECT(CP$1,TRUE)),"")</f>
        <v/>
      </c>
      <c r="CQ46" s="77" t="str">
        <f t="shared" ca="1" si="36"/>
        <v/>
      </c>
      <c r="CR46" s="77" t="str">
        <f t="shared" ca="1" si="103"/>
        <v/>
      </c>
      <c r="CS46" s="105" t="str">
        <f ca="1">IF(CR46&lt;&gt;"",RANK(CR46,CR$5:INDIRECT(CS$1,TRUE)),"")</f>
        <v/>
      </c>
      <c r="CT46" s="114" t="str">
        <f ca="1">IF(AND('Raw Data'!AD44&lt;&gt;"",'Raw Data'!AD44&lt;&gt;0),ROUNDDOWN('Raw Data'!AD44,Title!$M$1),"")</f>
        <v/>
      </c>
      <c r="CU46" s="110" t="str">
        <f ca="1">IF(AND('Raw Data'!AE44&lt;&gt;"",'Raw Data'!AE44&lt;&gt;0),'Raw Data'!AE44,"")</f>
        <v/>
      </c>
      <c r="CV46" s="98" t="str">
        <f ca="1">IF(AND(CT46&gt;0,CT46&lt;&gt;""),IF(Title!$K$1=0,ROUNDDOWN((1000*CT$1)/CT46,2),ROUND((1000*CT$1)/CT46,2)),IF(CT46="","",0))</f>
        <v/>
      </c>
      <c r="CW46" s="74" t="str">
        <f ca="1">IF(OR(CT46&lt;&gt;"",CU46&lt;&gt;""),RANK(CX46,CX$5:INDIRECT(CW$1,TRUE)),"")</f>
        <v/>
      </c>
      <c r="CX46" s="77" t="str">
        <f t="shared" ca="1" si="37"/>
        <v/>
      </c>
      <c r="CY46" s="77" t="str">
        <f t="shared" ca="1" si="104"/>
        <v/>
      </c>
      <c r="CZ46" s="105" t="str">
        <f ca="1">IF(CY46&lt;&gt;"",RANK(CY46,CY$5:INDIRECT(CZ$1,TRUE)),"")</f>
        <v/>
      </c>
      <c r="DA46" s="114" t="str">
        <f ca="1">IF(AND('Raw Data'!AF44&lt;&gt;"",'Raw Data'!AF44&lt;&gt;0),ROUNDDOWN('Raw Data'!AF44,Title!$M$1),"")</f>
        <v/>
      </c>
      <c r="DB46" s="110" t="str">
        <f ca="1">IF(AND('Raw Data'!AG44&lt;&gt;"",'Raw Data'!AG44&lt;&gt;0),'Raw Data'!AG44,"")</f>
        <v/>
      </c>
      <c r="DC46" s="98" t="str">
        <f ca="1">IF(AND(DA46&gt;0,DA46&lt;&gt;""),IF(Title!$K$1=0,ROUNDDOWN((1000*DA$1)/DA46,2),ROUND((1000*DA$1)/DA46,2)),IF(DA46="","",0))</f>
        <v/>
      </c>
      <c r="DD46" s="74" t="str">
        <f ca="1">IF(OR(DA46&lt;&gt;"",DB46&lt;&gt;""),RANK(DE46,DE$5:INDIRECT(DD$1,TRUE)),"")</f>
        <v/>
      </c>
      <c r="DE46" s="77" t="str">
        <f t="shared" ca="1" si="38"/>
        <v/>
      </c>
      <c r="DF46" s="77" t="str">
        <f t="shared" ca="1" si="105"/>
        <v/>
      </c>
      <c r="DG46" s="105" t="str">
        <f ca="1">IF(DF46&lt;&gt;"",RANK(DF46,DF$5:INDIRECT(DG$1,TRUE)),"")</f>
        <v/>
      </c>
      <c r="DH46" s="114" t="str">
        <f ca="1">IF(AND('Raw Data'!AH44&lt;&gt;"",'Raw Data'!AH44&lt;&gt;0),ROUNDDOWN('Raw Data'!AH44,Title!$M$1),"")</f>
        <v/>
      </c>
      <c r="DI46" s="110" t="str">
        <f ca="1">IF(AND('Raw Data'!AI44&lt;&gt;"",'Raw Data'!AI44&lt;&gt;0),'Raw Data'!AI44,"")</f>
        <v/>
      </c>
      <c r="DJ46" s="98" t="str">
        <f ca="1">IF(AND(DH46&gt;0,DH46&lt;&gt;""),IF(Title!$K$1=0,ROUNDDOWN((1000*DH$1)/DH46,2),ROUND((1000*DH$1)/DH46,2)),IF(DH46="","",0))</f>
        <v/>
      </c>
      <c r="DK46" s="74" t="str">
        <f ca="1">IF(OR(DH46&lt;&gt;"",DI46&lt;&gt;""),RANK(DL46,DL$5:INDIRECT(DK$1,TRUE)),"")</f>
        <v/>
      </c>
      <c r="DL46" s="77" t="str">
        <f t="shared" ca="1" si="39"/>
        <v/>
      </c>
      <c r="DM46" s="77" t="str">
        <f t="shared" ca="1" si="106"/>
        <v/>
      </c>
      <c r="DN46" s="105" t="str">
        <f ca="1">IF(DM46&lt;&gt;"",RANK(DM46,DM$5:INDIRECT(DN$1,TRUE)),"")</f>
        <v/>
      </c>
      <c r="DO46" s="114" t="str">
        <f ca="1">IF(AND('Raw Data'!AJ44&lt;&gt;"",'Raw Data'!AJ44&lt;&gt;0),ROUNDDOWN('Raw Data'!AJ44,Title!$M$1),"")</f>
        <v/>
      </c>
      <c r="DP46" s="110" t="str">
        <f ca="1">IF(AND('Raw Data'!AK44&lt;&gt;"",'Raw Data'!AK44&lt;&gt;0),'Raw Data'!AK44,"")</f>
        <v/>
      </c>
      <c r="DQ46" s="98" t="str">
        <f ca="1">IF(AND(DO46&gt;0,DO46&lt;&gt;""),IF(Title!$K$1=0,ROUNDDOWN((1000*DO$1)/DO46,2),ROUND((1000*DO$1)/DO46,2)),IF(DO46="","",0))</f>
        <v/>
      </c>
      <c r="DR46" s="74" t="str">
        <f ca="1">IF(OR(DO46&lt;&gt;"",DP46&lt;&gt;""),RANK(DS46,DS$5:INDIRECT(DR$1,TRUE)),"")</f>
        <v/>
      </c>
      <c r="DS46" s="77" t="str">
        <f t="shared" ca="1" si="40"/>
        <v/>
      </c>
      <c r="DT46" s="77" t="str">
        <f t="shared" ca="1" si="107"/>
        <v/>
      </c>
      <c r="DU46" s="105" t="str">
        <f ca="1">IF(DT46&lt;&gt;"",RANK(DT46,DT$5:INDIRECT(DU$1,TRUE)),"")</f>
        <v/>
      </c>
      <c r="DV46" s="114" t="str">
        <f ca="1">IF(AND('Raw Data'!AL44&lt;&gt;"",'Raw Data'!AL44&lt;&gt;0),ROUNDDOWN('Raw Data'!AL44,Title!$M$1),"")</f>
        <v/>
      </c>
      <c r="DW46" s="110" t="str">
        <f ca="1">IF(AND('Raw Data'!AM44&lt;&gt;"",'Raw Data'!AM44&lt;&gt;0),'Raw Data'!AM44,"")</f>
        <v/>
      </c>
      <c r="DX46" s="98" t="str">
        <f ca="1">IF(AND(DV46&gt;0,DV46&lt;&gt;""),IF(Title!$K$1=0,ROUNDDOWN((1000*DV$1)/DV46,2),ROUND((1000*DV$1)/DV46,2)),IF(DV46="","",0))</f>
        <v/>
      </c>
      <c r="DY46" s="74" t="str">
        <f ca="1">IF(OR(DV46&lt;&gt;"",DW46&lt;&gt;""),RANK(DZ46,DZ$5:INDIRECT(DY$1,TRUE)),"")</f>
        <v/>
      </c>
      <c r="DZ46" s="77" t="str">
        <f t="shared" ca="1" si="41"/>
        <v/>
      </c>
      <c r="EA46" s="77" t="str">
        <f t="shared" ca="1" si="108"/>
        <v/>
      </c>
      <c r="EB46" s="105" t="str">
        <f ca="1">IF(EA46&lt;&gt;"",RANK(EA46,EA$5:INDIRECT(EB$1,TRUE)),"")</f>
        <v/>
      </c>
      <c r="EC46" s="114" t="str">
        <f ca="1">IF(AND('Raw Data'!AN44&lt;&gt;"",'Raw Data'!AN44&lt;&gt;0),ROUNDDOWN('Raw Data'!AN44,Title!$M$1),"")</f>
        <v/>
      </c>
      <c r="ED46" s="110" t="str">
        <f ca="1">IF(AND('Raw Data'!AO44&lt;&gt;"",'Raw Data'!AO44&lt;&gt;0),'Raw Data'!AO44,"")</f>
        <v/>
      </c>
      <c r="EE46" s="98" t="str">
        <f ca="1">IF(AND(EC46&gt;0,EC46&lt;&gt;""),IF(Title!$K$1=0,ROUNDDOWN((1000*EC$1)/EC46,2),ROUND((1000*EC$1)/EC46,2)),IF(EC46="","",0))</f>
        <v/>
      </c>
      <c r="EF46" s="74" t="str">
        <f ca="1">IF(OR(EC46&lt;&gt;"",ED46&lt;&gt;""),RANK(EG46,EG$5:INDIRECT(EF$1,TRUE)),"")</f>
        <v/>
      </c>
      <c r="EG46" s="77" t="str">
        <f t="shared" ca="1" si="42"/>
        <v/>
      </c>
      <c r="EH46" s="77" t="str">
        <f t="shared" ca="1" si="109"/>
        <v/>
      </c>
      <c r="EI46" s="105" t="str">
        <f ca="1">IF(EH46&lt;&gt;"",RANK(EH46,EH$5:INDIRECT(EI$1,TRUE)),"")</f>
        <v/>
      </c>
      <c r="EJ46" s="114" t="str">
        <f ca="1">IF(AND('Raw Data'!AP44&lt;&gt;"",'Raw Data'!AP44&lt;&gt;0),ROUNDDOWN('Raw Data'!AP44,Title!$M$1),"")</f>
        <v/>
      </c>
      <c r="EK46" s="107" t="str">
        <f ca="1">IF(AND('Raw Data'!AQ44&lt;&gt;"",'Raw Data'!AQ44&lt;&gt;0),'Raw Data'!AQ44,"")</f>
        <v/>
      </c>
      <c r="EL46" s="98" t="str">
        <f ca="1">IF(AND(EJ46&gt;0,EJ46&lt;&gt;""),IF(Title!$K$1=0,ROUNDDOWN((1000*EJ$1)/EJ46,2),ROUND((1000*EJ$1)/EJ46,2)),IF(EJ46="","",0))</f>
        <v/>
      </c>
      <c r="EM46" s="74" t="str">
        <f ca="1">IF(OR(EJ46&lt;&gt;"",EK46&lt;&gt;""),RANK(EN46,EN$5:INDIRECT(EM$1,TRUE)),"")</f>
        <v/>
      </c>
      <c r="EN46" s="77" t="str">
        <f t="shared" ca="1" si="43"/>
        <v/>
      </c>
      <c r="EO46" s="77" t="str">
        <f t="shared" ca="1" si="110"/>
        <v/>
      </c>
      <c r="EP46" s="105" t="str">
        <f ca="1">IF(EO46&lt;&gt;"",RANK(EO46,EO$5:INDIRECT(EP$1,TRUE)),"")</f>
        <v/>
      </c>
      <c r="EQ46" s="74" t="str">
        <f t="shared" ca="1" si="44"/>
        <v>$ER$46:$FC$46</v>
      </c>
      <c r="ER46" s="77">
        <f t="shared" si="45"/>
        <v>0</v>
      </c>
      <c r="ES46" s="77">
        <f t="shared" ca="1" si="46"/>
        <v>0</v>
      </c>
      <c r="ET46" s="77">
        <f t="shared" ca="1" si="47"/>
        <v>0</v>
      </c>
      <c r="EU46" s="77">
        <f t="shared" ca="1" si="48"/>
        <v>0</v>
      </c>
      <c r="EV46" s="77">
        <f t="shared" ca="1" si="49"/>
        <v>0</v>
      </c>
      <c r="EW46" s="77">
        <f t="shared" ca="1" si="50"/>
        <v>0</v>
      </c>
      <c r="EX46" s="77">
        <f t="shared" ca="1" si="51"/>
        <v>0</v>
      </c>
      <c r="EY46" s="77">
        <f t="shared" ca="1" si="52"/>
        <v>0</v>
      </c>
      <c r="EZ46" s="77">
        <f t="shared" ca="1" si="53"/>
        <v>0</v>
      </c>
      <c r="FA46" s="77">
        <f t="shared" ca="1" si="54"/>
        <v>0</v>
      </c>
      <c r="FB46" s="77">
        <f t="shared" ca="1" si="55"/>
        <v>0</v>
      </c>
      <c r="FC46" s="77">
        <f t="shared" ca="1" si="56"/>
        <v>0</v>
      </c>
      <c r="FD46" s="77">
        <f t="shared" ca="1" si="57"/>
        <v>0</v>
      </c>
      <c r="FE46" s="77">
        <f t="shared" ca="1" si="58"/>
        <v>0</v>
      </c>
      <c r="FF46" s="77">
        <f t="shared" ca="1" si="59"/>
        <v>0</v>
      </c>
      <c r="FG46" s="77">
        <f t="shared" ca="1" si="60"/>
        <v>0</v>
      </c>
      <c r="FH46" s="77">
        <f t="shared" ca="1" si="61"/>
        <v>0</v>
      </c>
      <c r="FI46" s="77">
        <f t="shared" ca="1" si="62"/>
        <v>0</v>
      </c>
      <c r="FJ46" s="77">
        <f t="shared" ca="1" si="63"/>
        <v>0</v>
      </c>
      <c r="FK46" s="77">
        <f t="shared" ca="1" si="64"/>
        <v>0</v>
      </c>
      <c r="FL46" s="74" t="str">
        <f t="shared" si="65"/>
        <v>$FM$46:$FX$46</v>
      </c>
      <c r="FM46" s="78">
        <f t="shared" si="66"/>
        <v>0</v>
      </c>
      <c r="FN46" s="74">
        <f t="shared" si="67"/>
        <v>0</v>
      </c>
      <c r="FO46" s="74">
        <f t="shared" si="68"/>
        <v>0</v>
      </c>
      <c r="FP46" s="74">
        <f t="shared" si="69"/>
        <v>0</v>
      </c>
      <c r="FQ46" s="74">
        <f t="shared" si="70"/>
        <v>0</v>
      </c>
      <c r="FR46" s="74">
        <f t="shared" si="71"/>
        <v>0</v>
      </c>
      <c r="FS46" s="74">
        <f t="shared" si="72"/>
        <v>0</v>
      </c>
      <c r="FT46" s="74">
        <f t="shared" si="73"/>
        <v>0</v>
      </c>
      <c r="FU46" s="74">
        <f t="shared" si="74"/>
        <v>0</v>
      </c>
      <c r="FV46" s="74">
        <f t="shared" si="75"/>
        <v>0</v>
      </c>
      <c r="FW46" s="74">
        <f t="shared" si="76"/>
        <v>0</v>
      </c>
      <c r="FX46" s="74">
        <f t="shared" si="77"/>
        <v>0</v>
      </c>
      <c r="FY46" s="74">
        <f t="shared" si="78"/>
        <v>0</v>
      </c>
      <c r="FZ46" s="74">
        <f t="shared" si="79"/>
        <v>0</v>
      </c>
      <c r="GA46" s="74">
        <f t="shared" si="80"/>
        <v>0</v>
      </c>
      <c r="GB46" s="74">
        <f t="shared" si="81"/>
        <v>0</v>
      </c>
      <c r="GC46" s="74">
        <f t="shared" si="82"/>
        <v>0</v>
      </c>
      <c r="GD46" s="74">
        <f t="shared" si="83"/>
        <v>0</v>
      </c>
      <c r="GE46" s="74">
        <f t="shared" si="84"/>
        <v>0</v>
      </c>
      <c r="GF46" s="74">
        <f t="shared" si="85"/>
        <v>0</v>
      </c>
      <c r="GG46" s="74" t="str">
        <f t="shared" si="86"/>
        <v>GS46</v>
      </c>
      <c r="GH46" s="77">
        <f ca="1">GetDiscardScore($ER46:ER46,GH$1)</f>
        <v>0</v>
      </c>
      <c r="GI46" s="77">
        <f ca="1">GetDiscardScore($ER46:ES46,GI$1)</f>
        <v>0</v>
      </c>
      <c r="GJ46" s="77">
        <f ca="1">GetDiscardScore($ER46:ET46,GJ$1)</f>
        <v>0</v>
      </c>
      <c r="GK46" s="77">
        <f ca="1">GetDiscardScore($ER46:EU46,GK$1)</f>
        <v>0</v>
      </c>
      <c r="GL46" s="77">
        <f ca="1">GetDiscardScore($ER46:EV46,GL$1)</f>
        <v>0</v>
      </c>
      <c r="GM46" s="77">
        <f ca="1">GetDiscardScore($ER46:EW46,GM$1)</f>
        <v>0</v>
      </c>
      <c r="GN46" s="77">
        <f ca="1">GetDiscardScore($ER46:EX46,GN$1)</f>
        <v>0</v>
      </c>
      <c r="GO46" s="77">
        <f ca="1">GetDiscardScore($ER46:EY46,GO$1)</f>
        <v>0</v>
      </c>
      <c r="GP46" s="77">
        <f ca="1">GetDiscardScore($ER46:EZ46,GP$1)</f>
        <v>0</v>
      </c>
      <c r="GQ46" s="77">
        <f ca="1">GetDiscardScore($ER46:FA46,GQ$1)</f>
        <v>0</v>
      </c>
      <c r="GR46" s="77">
        <f ca="1">GetDiscardScore($ER46:FB46,GR$1)</f>
        <v>0</v>
      </c>
      <c r="GS46" s="77">
        <f ca="1">GetDiscardScore($ER46:FC46,GS$1)</f>
        <v>0</v>
      </c>
      <c r="GT46" s="77">
        <f ca="1">GetDiscardScore($ER46:FD46,GT$1)</f>
        <v>0</v>
      </c>
      <c r="GU46" s="77">
        <f ca="1">GetDiscardScore($ER46:FE46,GU$1)</f>
        <v>0</v>
      </c>
      <c r="GV46" s="77">
        <f ca="1">GetDiscardScore($ER46:FF46,GV$1)</f>
        <v>0</v>
      </c>
      <c r="GW46" s="77">
        <f ca="1">GetDiscardScore($ER46:FG46,GW$1)</f>
        <v>0</v>
      </c>
      <c r="GX46" s="77">
        <f ca="1">GetDiscardScore($ER46:FH46,GX$1)</f>
        <v>0</v>
      </c>
      <c r="GY46" s="77">
        <f ca="1">GetDiscardScore($ER46:FI46,GY$1)</f>
        <v>0</v>
      </c>
      <c r="GZ46" s="77">
        <f ca="1">GetDiscardScore($ER46:FJ46,GZ$1)</f>
        <v>0</v>
      </c>
      <c r="HA46" s="77">
        <f ca="1">GetDiscardScore($ER46:FK46,HA$1)</f>
        <v>0</v>
      </c>
      <c r="HB46" s="79" t="str">
        <f t="shared" ca="1" si="87"/>
        <v/>
      </c>
      <c r="HC46" s="78" t="str">
        <f ca="1">IF(HB46&lt;&gt;"",RANK(HB46,HB$5:INDIRECT(HC$1,TRUE),0),"")</f>
        <v/>
      </c>
      <c r="HD46" s="76" t="str">
        <f t="shared" ca="1" si="88"/>
        <v/>
      </c>
    </row>
    <row r="47" spans="1:212" s="51" customFormat="1" ht="11.25">
      <c r="A47" s="41">
        <v>43</v>
      </c>
      <c r="B47" s="41" t="str">
        <f ca="1">IF('Raw Data'!B45&lt;&gt;"",'Raw Data'!B45,"")</f>
        <v/>
      </c>
      <c r="C47" s="51" t="str">
        <f ca="1">IF('Raw Data'!C45&lt;&gt;"",'Raw Data'!C45,"")</f>
        <v/>
      </c>
      <c r="D47" s="42" t="str">
        <f t="shared" ca="1" si="22"/>
        <v/>
      </c>
      <c r="E47" s="69" t="str">
        <f t="shared" ca="1" si="23"/>
        <v/>
      </c>
      <c r="F47" s="99" t="str">
        <f t="shared" ca="1" si="90"/>
        <v/>
      </c>
      <c r="G47" s="111" t="str">
        <f ca="1">IF(AND('Raw Data'!D45&lt;&gt;"",'Raw Data'!D45&lt;&gt;0),ROUNDDOWN('Raw Data'!D45,Title!$M$1),"")</f>
        <v/>
      </c>
      <c r="H47" s="109" t="str">
        <f ca="1">IF(AND('Raw Data'!E45&lt;&gt;"",'Raw Data'!E45&lt;&gt;0),'Raw Data'!E45,"")</f>
        <v/>
      </c>
      <c r="I47" s="97" t="str">
        <f ca="1">IF(AND(G47&lt;&gt;"",G47&gt;0),IF(Title!$K$1=0,ROUNDDOWN((1000*G$1)/G47,2),ROUND((1000*G$1)/G47,2)),IF(G47="","",0))</f>
        <v/>
      </c>
      <c r="J47" s="51" t="str">
        <f ca="1">IF(K47&lt;&gt;0,RANK(K47,K$5:INDIRECT(J$1,TRUE)),"")</f>
        <v/>
      </c>
      <c r="K47" s="71">
        <f t="shared" ca="1" si="89"/>
        <v>0</v>
      </c>
      <c r="L47" s="71" t="str">
        <f t="shared" ca="1" si="91"/>
        <v/>
      </c>
      <c r="M47" s="104" t="str">
        <f ca="1">IF(L47&lt;&gt;"",RANK(L47,L$5:INDIRECT(M$1,TRUE)),"")</f>
        <v/>
      </c>
      <c r="N47" s="111" t="str">
        <f ca="1">IF(AND('Raw Data'!F45&lt;&gt;"",'Raw Data'!F45&lt;&gt;0),ROUNDDOWN('Raw Data'!F45,Title!$M$1),"")</f>
        <v/>
      </c>
      <c r="O47" s="109" t="str">
        <f ca="1">IF(AND('Raw Data'!G45&lt;&gt;"",'Raw Data'!G45&lt;&gt;0),'Raw Data'!G45,"")</f>
        <v/>
      </c>
      <c r="P47" s="97" t="str">
        <f ca="1">IF(AND(N47&gt;0,N47&lt;&gt;""),IF(Title!$K$1=0,ROUNDDOWN((1000*N$1)/N47,2),ROUND((1000*N$1)/N47,2)),IF(N47="","",0))</f>
        <v/>
      </c>
      <c r="Q47" s="51" t="str">
        <f ca="1">IF(OR(N47&lt;&gt;"",O47&lt;&gt;""),RANK(R47,R$5:INDIRECT(Q$1,TRUE)),"")</f>
        <v/>
      </c>
      <c r="R47" s="71" t="str">
        <f t="shared" ca="1" si="24"/>
        <v/>
      </c>
      <c r="S47" s="71" t="str">
        <f t="shared" ca="1" si="92"/>
        <v/>
      </c>
      <c r="T47" s="104" t="str">
        <f ca="1">IF(S47&lt;&gt;"",RANK(S47,S$5:INDIRECT(T$1,TRUE)),"")</f>
        <v/>
      </c>
      <c r="U47" s="111" t="str">
        <f ca="1">IF(AND('Raw Data'!H45&lt;&gt;"",'Raw Data'!H45&lt;&gt;0),ROUNDDOWN('Raw Data'!H45,Title!$M$1),"")</f>
        <v/>
      </c>
      <c r="V47" s="109" t="str">
        <f ca="1">IF(AND('Raw Data'!I45&lt;&gt;"",'Raw Data'!I45&lt;&gt;0),'Raw Data'!I45,"")</f>
        <v/>
      </c>
      <c r="W47" s="97" t="str">
        <f ca="1">IF(AND(U47&gt;0,U47&lt;&gt;""),IF(Title!$K$1=0,ROUNDDOWN((1000*U$1)/U47,2),ROUND((1000*U$1)/U47,2)),IF(U47="","",0))</f>
        <v/>
      </c>
      <c r="X47" s="51" t="str">
        <f ca="1">IF(OR(U47&lt;&gt;"",V47&lt;&gt;""),RANK(Y47,Y$5:INDIRECT(X$1,TRUE)),"")</f>
        <v/>
      </c>
      <c r="Y47" s="71" t="str">
        <f t="shared" ca="1" si="25"/>
        <v/>
      </c>
      <c r="Z47" s="71" t="str">
        <f t="shared" ca="1" si="93"/>
        <v/>
      </c>
      <c r="AA47" s="104" t="str">
        <f ca="1">IF(Z47&lt;&gt;"",RANK(Z47,Z$5:INDIRECT(AA$1,TRUE)),"")</f>
        <v/>
      </c>
      <c r="AB47" s="111" t="str">
        <f ca="1">IF(AND('Raw Data'!J45&lt;&gt;"",'Raw Data'!J45&lt;&gt;0),ROUNDDOWN('Raw Data'!J45,Title!$M$1),"")</f>
        <v/>
      </c>
      <c r="AC47" s="109" t="str">
        <f ca="1">IF(AND('Raw Data'!K45&lt;&gt;"",'Raw Data'!K45&lt;&gt;0),'Raw Data'!K45,"")</f>
        <v/>
      </c>
      <c r="AD47" s="97" t="str">
        <f ca="1">IF(AND(AB47&gt;0,AB47&lt;&gt;""),IF(Title!$K$1=0,ROUNDDOWN((1000*AB$1)/AB47,2),ROUND((1000*AB$1)/AB47,2)),IF(AB47="","",0))</f>
        <v/>
      </c>
      <c r="AE47" s="51" t="str">
        <f ca="1">IF(OR(AB47&lt;&gt;"",AC47&lt;&gt;""),RANK(AF47,AF$5:INDIRECT(AE$1,TRUE)),"")</f>
        <v/>
      </c>
      <c r="AF47" s="71" t="str">
        <f t="shared" ca="1" si="26"/>
        <v/>
      </c>
      <c r="AG47" s="71" t="str">
        <f t="shared" ca="1" si="94"/>
        <v/>
      </c>
      <c r="AH47" s="104" t="str">
        <f ca="1">IF(AG47&lt;&gt;"",RANK(AG47,AG$5:INDIRECT(AH$1,TRUE)),"")</f>
        <v/>
      </c>
      <c r="AI47" s="111" t="str">
        <f ca="1">IF(AND('Raw Data'!L45&lt;&gt;"",'Raw Data'!L45&lt;&gt;0),ROUNDDOWN('Raw Data'!L45,Title!$M$1),"")</f>
        <v/>
      </c>
      <c r="AJ47" s="109" t="str">
        <f ca="1">IF(AND('Raw Data'!M45&lt;&gt;"",'Raw Data'!M45&lt;&gt;0),'Raw Data'!M45,"")</f>
        <v/>
      </c>
      <c r="AK47" s="97" t="str">
        <f ca="1">IF(AND(AI47&gt;0,AI47&lt;&gt;""),IF(Title!$K$1=0,ROUNDDOWN((1000*AI$1)/AI47,2),ROUND((1000*AI$1)/AI47,2)),IF(AI47="","",0))</f>
        <v/>
      </c>
      <c r="AL47" s="51" t="str">
        <f ca="1">IF(OR(AI47&lt;&gt;"",AJ47&lt;&gt;""),RANK(AM47,AM$5:INDIRECT(AL$1,TRUE)),"")</f>
        <v/>
      </c>
      <c r="AM47" s="71" t="str">
        <f t="shared" ca="1" si="27"/>
        <v/>
      </c>
      <c r="AN47" s="71" t="str">
        <f t="shared" ca="1" si="95"/>
        <v/>
      </c>
      <c r="AO47" s="104" t="str">
        <f ca="1">IF(AN47&lt;&gt;"",RANK(AN47,AN$5:INDIRECT(AO$1,TRUE)),"")</f>
        <v/>
      </c>
      <c r="AP47" s="111" t="str">
        <f ca="1">IF(AND('Raw Data'!N45&lt;&gt;"",'Raw Data'!N45&lt;&gt;0),ROUNDDOWN('Raw Data'!N45,Title!$M$1),"")</f>
        <v/>
      </c>
      <c r="AQ47" s="109" t="str">
        <f ca="1">IF(AND('Raw Data'!O45&lt;&gt;"",'Raw Data'!O45&lt;&gt;0),'Raw Data'!O45,"")</f>
        <v/>
      </c>
      <c r="AR47" s="97" t="str">
        <f ca="1">IF(AND(AP47&gt;0,AP47&lt;&gt;""),IF(Title!$K$1=0,ROUNDDOWN((1000*AP$1)/AP47,2),ROUND((1000*AP$1)/AP47,2)),IF(AP47="","",0))</f>
        <v/>
      </c>
      <c r="AS47" s="51" t="str">
        <f ca="1">IF(OR(AP47&lt;&gt;"",AQ47&lt;&gt;""),RANK(AT47,AT$5:INDIRECT(AS$1,TRUE)),"")</f>
        <v/>
      </c>
      <c r="AT47" s="71" t="str">
        <f t="shared" ca="1" si="28"/>
        <v/>
      </c>
      <c r="AU47" s="71" t="str">
        <f t="shared" ca="1" si="96"/>
        <v/>
      </c>
      <c r="AV47" s="104" t="str">
        <f ca="1">IF(AU47&lt;&gt;"",RANK(AU47,AU$5:INDIRECT(AV$1,TRUE)),"")</f>
        <v/>
      </c>
      <c r="AW47" s="111" t="str">
        <f ca="1">IF(AND('Raw Data'!P45&lt;&gt;"",'Raw Data'!P45&lt;&gt;0),ROUNDDOWN('Raw Data'!P45,Title!$M$1),"")</f>
        <v/>
      </c>
      <c r="AX47" s="109" t="str">
        <f ca="1">IF(AND('Raw Data'!Q45&lt;&gt;"",'Raw Data'!Q45&lt;&gt;0),'Raw Data'!Q45,"")</f>
        <v/>
      </c>
      <c r="AY47" s="97" t="str">
        <f ca="1">IF(AND(AW47&gt;0,AW47&lt;&gt;""),IF(Title!$K$1=0,ROUNDDOWN((1000*AW$1)/AW47,2),ROUND((1000*AW$1)/AW47,2)),IF(AW47="","",0))</f>
        <v/>
      </c>
      <c r="AZ47" s="51" t="str">
        <f ca="1">IF(OR(AW47&lt;&gt;"",AX47&lt;&gt;""),RANK(BA47,BA$5:INDIRECT(AZ$1,TRUE)),"")</f>
        <v/>
      </c>
      <c r="BA47" s="71" t="str">
        <f t="shared" ca="1" si="29"/>
        <v/>
      </c>
      <c r="BB47" s="71" t="str">
        <f t="shared" ca="1" si="97"/>
        <v/>
      </c>
      <c r="BC47" s="104" t="str">
        <f ca="1">IF(BB47&lt;&gt;"",RANK(BB47,BB$5:INDIRECT(BC$1,TRUE)),"")</f>
        <v/>
      </c>
      <c r="BD47" s="111" t="str">
        <f ca="1">IF(AND('Raw Data'!R45&lt;&gt;"",'Raw Data'!R45&lt;&gt;0),ROUNDDOWN('Raw Data'!R45,Title!$M$1),"")</f>
        <v/>
      </c>
      <c r="BE47" s="109" t="str">
        <f ca="1">IF(AND('Raw Data'!S45&lt;&gt;"",'Raw Data'!S45&lt;&gt;0),'Raw Data'!S45,"")</f>
        <v/>
      </c>
      <c r="BF47" s="97" t="str">
        <f ca="1">IF(AND(BD47&gt;0,BD47&lt;&gt;""),IF(Title!$K$1=0,ROUNDDOWN((1000*BD$1)/BD47,2),ROUND((1000*BD$1)/BD47,2)),IF(BD47="","",0))</f>
        <v/>
      </c>
      <c r="BG47" s="51" t="str">
        <f ca="1">IF(OR(BD47&lt;&gt;"",BE47&lt;&gt;""),RANK(BH47,BH$5:INDIRECT(BG$1,TRUE)),"")</f>
        <v/>
      </c>
      <c r="BH47" s="71" t="str">
        <f t="shared" ca="1" si="30"/>
        <v/>
      </c>
      <c r="BI47" s="71" t="str">
        <f t="shared" ca="1" si="98"/>
        <v/>
      </c>
      <c r="BJ47" s="104" t="str">
        <f ca="1">IF(BI47&lt;&gt;"",RANK(BI47,BI$5:INDIRECT(BJ$1,TRUE)),"")</f>
        <v/>
      </c>
      <c r="BK47" s="111" t="str">
        <f ca="1">IF(AND('Raw Data'!T45&lt;&gt;"",'Raw Data'!T45&lt;&gt;0),ROUNDDOWN('Raw Data'!T45,Title!$M$1),"")</f>
        <v/>
      </c>
      <c r="BL47" s="109" t="str">
        <f ca="1">IF(AND('Raw Data'!U45&lt;&gt;"",'Raw Data'!U45&lt;&gt;0),'Raw Data'!U45,"")</f>
        <v/>
      </c>
      <c r="BM47" s="97" t="str">
        <f t="shared" ca="1" si="31"/>
        <v/>
      </c>
      <c r="BN47" s="51" t="str">
        <f ca="1">IF(OR(BK47&lt;&gt;"",BL47&lt;&gt;""),RANK(BO47,BO$5:INDIRECT(BN$1,TRUE)),"")</f>
        <v/>
      </c>
      <c r="BO47" s="71" t="str">
        <f t="shared" ca="1" si="32"/>
        <v/>
      </c>
      <c r="BP47" s="71" t="str">
        <f t="shared" ca="1" si="99"/>
        <v/>
      </c>
      <c r="BQ47" s="104" t="str">
        <f ca="1">IF(BP47&lt;&gt;"",RANK(BP47,BP$5:INDIRECT(BQ$1,TRUE)),"")</f>
        <v/>
      </c>
      <c r="BR47" s="111" t="str">
        <f ca="1">IF(AND('Raw Data'!V45&lt;&gt;"",'Raw Data'!V45&lt;&gt;0),ROUNDDOWN('Raw Data'!V45,Title!$M$1),"")</f>
        <v/>
      </c>
      <c r="BS47" s="109" t="str">
        <f ca="1">IF(AND('Raw Data'!W45&lt;&gt;"",'Raw Data'!W45&lt;&gt;0),'Raw Data'!W45,"")</f>
        <v/>
      </c>
      <c r="BT47" s="97" t="str">
        <f ca="1">IF(AND(BR47&gt;0,BR47&lt;&gt;""),IF(Title!$K$1=0,ROUNDDOWN((1000*BR$1)/BR47,2),ROUND((1000*BR$1)/BR47,2)),IF(BR47="","",0))</f>
        <v/>
      </c>
      <c r="BU47" s="51" t="str">
        <f ca="1">IF(OR(BR47&lt;&gt;"",BS47&lt;&gt;""),RANK(BV47,BV$5:INDIRECT(BU$1,TRUE)),"")</f>
        <v/>
      </c>
      <c r="BV47" s="71" t="str">
        <f t="shared" ca="1" si="33"/>
        <v/>
      </c>
      <c r="BW47" s="71" t="str">
        <f t="shared" ca="1" si="100"/>
        <v/>
      </c>
      <c r="BX47" s="104" t="str">
        <f ca="1">IF(BW47&lt;&gt;"",RANK(BW47,BW$5:INDIRECT(BX$1,TRUE)),"")</f>
        <v/>
      </c>
      <c r="BY47" s="111" t="str">
        <f ca="1">IF(AND('Raw Data'!X45&lt;&gt;"",'Raw Data'!X45&lt;&gt;0),ROUNDDOWN('Raw Data'!X45,Title!$M$1),"")</f>
        <v/>
      </c>
      <c r="BZ47" s="109" t="str">
        <f ca="1">IF(AND('Raw Data'!Y45&lt;&gt;"",'Raw Data'!Y45&lt;&gt;0),'Raw Data'!Y45,"")</f>
        <v/>
      </c>
      <c r="CA47" s="97" t="str">
        <f ca="1">IF(AND(BY47&gt;0,BY47&lt;&gt;""),IF(Title!$K$1=0,ROUNDDOWN((1000*BY$1)/BY47,2),ROUND((1000*BY$1)/BY47,2)),IF(BY47="","",0))</f>
        <v/>
      </c>
      <c r="CB47" s="51" t="str">
        <f ca="1">IF(OR(BY47&lt;&gt;"",BZ47&lt;&gt;""),RANK(CC47,CC$5:INDIRECT(CB$1,TRUE)),"")</f>
        <v/>
      </c>
      <c r="CC47" s="71" t="str">
        <f t="shared" ca="1" si="34"/>
        <v/>
      </c>
      <c r="CD47" s="71" t="str">
        <f t="shared" ca="1" si="101"/>
        <v/>
      </c>
      <c r="CE47" s="104" t="str">
        <f ca="1">IF(CD47&lt;&gt;"",RANK(CD47,CD$5:INDIRECT(CE$1,TRUE)),"")</f>
        <v/>
      </c>
      <c r="CF47" s="111" t="str">
        <f ca="1">IF(AND('Raw Data'!Z45&lt;&gt;"",'Raw Data'!Z45&lt;&gt;0),ROUNDDOWN('Raw Data'!Z45,Title!$M$1),"")</f>
        <v/>
      </c>
      <c r="CG47" s="109" t="str">
        <f ca="1">IF(AND('Raw Data'!AA45&lt;&gt;"",'Raw Data'!AA45&lt;&gt;0),'Raw Data'!AA45,"")</f>
        <v/>
      </c>
      <c r="CH47" s="97" t="str">
        <f ca="1">IF(AND(CF47&gt;0,CF47&lt;&gt;""),IF(Title!$K$1=0,ROUNDDOWN((1000*CF$1)/CF47,2),ROUND((1000*CF$1)/CF47,2)),IF(CF47="","",0))</f>
        <v/>
      </c>
      <c r="CI47" s="51" t="str">
        <f ca="1">IF(OR(CF47&lt;&gt;"",CG47&lt;&gt;""),RANK(CJ47,CJ$5:INDIRECT(CI$1,TRUE)),"")</f>
        <v/>
      </c>
      <c r="CJ47" s="71" t="str">
        <f t="shared" ca="1" si="35"/>
        <v/>
      </c>
      <c r="CK47" s="71" t="str">
        <f t="shared" ca="1" si="102"/>
        <v/>
      </c>
      <c r="CL47" s="104" t="str">
        <f ca="1">IF(CK47&lt;&gt;"",RANK(CK47,CK$5:INDIRECT(CL$1,TRUE)),"")</f>
        <v/>
      </c>
      <c r="CM47" s="111" t="str">
        <f ca="1">IF(AND('Raw Data'!AB45&lt;&gt;"",'Raw Data'!AB45&lt;&gt;0),ROUNDDOWN('Raw Data'!AB45,Title!$M$1),"")</f>
        <v/>
      </c>
      <c r="CN47" s="109" t="str">
        <f ca="1">IF(AND('Raw Data'!AC45&lt;&gt;"",'Raw Data'!AC45&lt;&gt;0),'Raw Data'!AC45,"")</f>
        <v/>
      </c>
      <c r="CO47" s="97" t="str">
        <f ca="1">IF(AND(CM47&gt;0,CM47&lt;&gt;""),IF(Title!$K$1=0,ROUNDDOWN((1000*CM$1)/CM47,2),ROUND((1000*CM$1)/CM47,2)),IF(CM47="","",0))</f>
        <v/>
      </c>
      <c r="CP47" s="51" t="str">
        <f ca="1">IF(OR(CM47&lt;&gt;"",CN47&lt;&gt;""),RANK(CQ47,CQ$5:INDIRECT(CP$1,TRUE)),"")</f>
        <v/>
      </c>
      <c r="CQ47" s="71" t="str">
        <f t="shared" ca="1" si="36"/>
        <v/>
      </c>
      <c r="CR47" s="71" t="str">
        <f t="shared" ca="1" si="103"/>
        <v/>
      </c>
      <c r="CS47" s="104" t="str">
        <f ca="1">IF(CR47&lt;&gt;"",RANK(CR47,CR$5:INDIRECT(CS$1,TRUE)),"")</f>
        <v/>
      </c>
      <c r="CT47" s="111" t="str">
        <f ca="1">IF(AND('Raw Data'!AD45&lt;&gt;"",'Raw Data'!AD45&lt;&gt;0),ROUNDDOWN('Raw Data'!AD45,Title!$M$1),"")</f>
        <v/>
      </c>
      <c r="CU47" s="109" t="str">
        <f ca="1">IF(AND('Raw Data'!AE45&lt;&gt;"",'Raw Data'!AE45&lt;&gt;0),'Raw Data'!AE45,"")</f>
        <v/>
      </c>
      <c r="CV47" s="97" t="str">
        <f ca="1">IF(AND(CT47&gt;0,CT47&lt;&gt;""),IF(Title!$K$1=0,ROUNDDOWN((1000*CT$1)/CT47,2),ROUND((1000*CT$1)/CT47,2)),IF(CT47="","",0))</f>
        <v/>
      </c>
      <c r="CW47" s="51" t="str">
        <f ca="1">IF(OR(CT47&lt;&gt;"",CU47&lt;&gt;""),RANK(CX47,CX$5:INDIRECT(CW$1,TRUE)),"")</f>
        <v/>
      </c>
      <c r="CX47" s="71" t="str">
        <f t="shared" ca="1" si="37"/>
        <v/>
      </c>
      <c r="CY47" s="71" t="str">
        <f t="shared" ca="1" si="104"/>
        <v/>
      </c>
      <c r="CZ47" s="104" t="str">
        <f ca="1">IF(CY47&lt;&gt;"",RANK(CY47,CY$5:INDIRECT(CZ$1,TRUE)),"")</f>
        <v/>
      </c>
      <c r="DA47" s="111" t="str">
        <f ca="1">IF(AND('Raw Data'!AF45&lt;&gt;"",'Raw Data'!AF45&lt;&gt;0),ROUNDDOWN('Raw Data'!AF45,Title!$M$1),"")</f>
        <v/>
      </c>
      <c r="DB47" s="109" t="str">
        <f ca="1">IF(AND('Raw Data'!AG45&lt;&gt;"",'Raw Data'!AG45&lt;&gt;0),'Raw Data'!AG45,"")</f>
        <v/>
      </c>
      <c r="DC47" s="97" t="str">
        <f ca="1">IF(AND(DA47&gt;0,DA47&lt;&gt;""),IF(Title!$K$1=0,ROUNDDOWN((1000*DA$1)/DA47,2),ROUND((1000*DA$1)/DA47,2)),IF(DA47="","",0))</f>
        <v/>
      </c>
      <c r="DD47" s="51" t="str">
        <f ca="1">IF(OR(DA47&lt;&gt;"",DB47&lt;&gt;""),RANK(DE47,DE$5:INDIRECT(DD$1,TRUE)),"")</f>
        <v/>
      </c>
      <c r="DE47" s="71" t="str">
        <f t="shared" ca="1" si="38"/>
        <v/>
      </c>
      <c r="DF47" s="71" t="str">
        <f t="shared" ca="1" si="105"/>
        <v/>
      </c>
      <c r="DG47" s="104" t="str">
        <f ca="1">IF(DF47&lt;&gt;"",RANK(DF47,DF$5:INDIRECT(DG$1,TRUE)),"")</f>
        <v/>
      </c>
      <c r="DH47" s="111" t="str">
        <f ca="1">IF(AND('Raw Data'!AH45&lt;&gt;"",'Raw Data'!AH45&lt;&gt;0),ROUNDDOWN('Raw Data'!AH45,Title!$M$1),"")</f>
        <v/>
      </c>
      <c r="DI47" s="109" t="str">
        <f ca="1">IF(AND('Raw Data'!AI45&lt;&gt;"",'Raw Data'!AI45&lt;&gt;0),'Raw Data'!AI45,"")</f>
        <v/>
      </c>
      <c r="DJ47" s="97" t="str">
        <f ca="1">IF(AND(DH47&gt;0,DH47&lt;&gt;""),IF(Title!$K$1=0,ROUNDDOWN((1000*DH$1)/DH47,2),ROUND((1000*DH$1)/DH47,2)),IF(DH47="","",0))</f>
        <v/>
      </c>
      <c r="DK47" s="51" t="str">
        <f ca="1">IF(OR(DH47&lt;&gt;"",DI47&lt;&gt;""),RANK(DL47,DL$5:INDIRECT(DK$1,TRUE)),"")</f>
        <v/>
      </c>
      <c r="DL47" s="71" t="str">
        <f t="shared" ca="1" si="39"/>
        <v/>
      </c>
      <c r="DM47" s="71" t="str">
        <f t="shared" ca="1" si="106"/>
        <v/>
      </c>
      <c r="DN47" s="104" t="str">
        <f ca="1">IF(DM47&lt;&gt;"",RANK(DM47,DM$5:INDIRECT(DN$1,TRUE)),"")</f>
        <v/>
      </c>
      <c r="DO47" s="111" t="str">
        <f ca="1">IF(AND('Raw Data'!AJ45&lt;&gt;"",'Raw Data'!AJ45&lt;&gt;0),ROUNDDOWN('Raw Data'!AJ45,Title!$M$1),"")</f>
        <v/>
      </c>
      <c r="DP47" s="109" t="str">
        <f ca="1">IF(AND('Raw Data'!AK45&lt;&gt;"",'Raw Data'!AK45&lt;&gt;0),'Raw Data'!AK45,"")</f>
        <v/>
      </c>
      <c r="DQ47" s="97" t="str">
        <f ca="1">IF(AND(DO47&gt;0,DO47&lt;&gt;""),IF(Title!$K$1=0,ROUNDDOWN((1000*DO$1)/DO47,2),ROUND((1000*DO$1)/DO47,2)),IF(DO47="","",0))</f>
        <v/>
      </c>
      <c r="DR47" s="51" t="str">
        <f ca="1">IF(OR(DO47&lt;&gt;"",DP47&lt;&gt;""),RANK(DS47,DS$5:INDIRECT(DR$1,TRUE)),"")</f>
        <v/>
      </c>
      <c r="DS47" s="71" t="str">
        <f t="shared" ca="1" si="40"/>
        <v/>
      </c>
      <c r="DT47" s="71" t="str">
        <f t="shared" ca="1" si="107"/>
        <v/>
      </c>
      <c r="DU47" s="104" t="str">
        <f ca="1">IF(DT47&lt;&gt;"",RANK(DT47,DT$5:INDIRECT(DU$1,TRUE)),"")</f>
        <v/>
      </c>
      <c r="DV47" s="111" t="str">
        <f ca="1">IF(AND('Raw Data'!AL45&lt;&gt;"",'Raw Data'!AL45&lt;&gt;0),ROUNDDOWN('Raw Data'!AL45,Title!$M$1),"")</f>
        <v/>
      </c>
      <c r="DW47" s="109" t="str">
        <f ca="1">IF(AND('Raw Data'!AM45&lt;&gt;"",'Raw Data'!AM45&lt;&gt;0),'Raw Data'!AM45,"")</f>
        <v/>
      </c>
      <c r="DX47" s="97" t="str">
        <f ca="1">IF(AND(DV47&gt;0,DV47&lt;&gt;""),IF(Title!$K$1=0,ROUNDDOWN((1000*DV$1)/DV47,2),ROUND((1000*DV$1)/DV47,2)),IF(DV47="","",0))</f>
        <v/>
      </c>
      <c r="DY47" s="51" t="str">
        <f ca="1">IF(OR(DV47&lt;&gt;"",DW47&lt;&gt;""),RANK(DZ47,DZ$5:INDIRECT(DY$1,TRUE)),"")</f>
        <v/>
      </c>
      <c r="DZ47" s="71" t="str">
        <f t="shared" ca="1" si="41"/>
        <v/>
      </c>
      <c r="EA47" s="71" t="str">
        <f t="shared" ca="1" si="108"/>
        <v/>
      </c>
      <c r="EB47" s="104" t="str">
        <f ca="1">IF(EA47&lt;&gt;"",RANK(EA47,EA$5:INDIRECT(EB$1,TRUE)),"")</f>
        <v/>
      </c>
      <c r="EC47" s="111" t="str">
        <f ca="1">IF(AND('Raw Data'!AN45&lt;&gt;"",'Raw Data'!AN45&lt;&gt;0),ROUNDDOWN('Raw Data'!AN45,Title!$M$1),"")</f>
        <v/>
      </c>
      <c r="ED47" s="109" t="str">
        <f ca="1">IF(AND('Raw Data'!AO45&lt;&gt;"",'Raw Data'!AO45&lt;&gt;0),'Raw Data'!AO45,"")</f>
        <v/>
      </c>
      <c r="EE47" s="97" t="str">
        <f ca="1">IF(AND(EC47&gt;0,EC47&lt;&gt;""),IF(Title!$K$1=0,ROUNDDOWN((1000*EC$1)/EC47,2),ROUND((1000*EC$1)/EC47,2)),IF(EC47="","",0))</f>
        <v/>
      </c>
      <c r="EF47" s="51" t="str">
        <f ca="1">IF(OR(EC47&lt;&gt;"",ED47&lt;&gt;""),RANK(EG47,EG$5:INDIRECT(EF$1,TRUE)),"")</f>
        <v/>
      </c>
      <c r="EG47" s="71" t="str">
        <f t="shared" ca="1" si="42"/>
        <v/>
      </c>
      <c r="EH47" s="71" t="str">
        <f t="shared" ca="1" si="109"/>
        <v/>
      </c>
      <c r="EI47" s="104" t="str">
        <f ca="1">IF(EH47&lt;&gt;"",RANK(EH47,EH$5:INDIRECT(EI$1,TRUE)),"")</f>
        <v/>
      </c>
      <c r="EJ47" s="111" t="str">
        <f ca="1">IF(AND('Raw Data'!AP45&lt;&gt;"",'Raw Data'!AP45&lt;&gt;0),ROUNDDOWN('Raw Data'!AP45,Title!$M$1),"")</f>
        <v/>
      </c>
      <c r="EK47" s="106" t="str">
        <f ca="1">IF(AND('Raw Data'!AQ45&lt;&gt;"",'Raw Data'!AQ45&lt;&gt;0),'Raw Data'!AQ45,"")</f>
        <v/>
      </c>
      <c r="EL47" s="97" t="str">
        <f ca="1">IF(AND(EJ47&gt;0,EJ47&lt;&gt;""),IF(Title!$K$1=0,ROUNDDOWN((1000*EJ$1)/EJ47,2),ROUND((1000*EJ$1)/EJ47,2)),IF(EJ47="","",0))</f>
        <v/>
      </c>
      <c r="EM47" s="51" t="str">
        <f ca="1">IF(OR(EJ47&lt;&gt;"",EK47&lt;&gt;""),RANK(EN47,EN$5:INDIRECT(EM$1,TRUE)),"")</f>
        <v/>
      </c>
      <c r="EN47" s="71" t="str">
        <f t="shared" ca="1" si="43"/>
        <v/>
      </c>
      <c r="EO47" s="71" t="str">
        <f t="shared" ca="1" si="110"/>
        <v/>
      </c>
      <c r="EP47" s="104" t="str">
        <f ca="1">IF(EO47&lt;&gt;"",RANK(EO47,EO$5:INDIRECT(EP$1,TRUE)),"")</f>
        <v/>
      </c>
      <c r="EQ47" s="51" t="str">
        <f t="shared" ca="1" si="44"/>
        <v>$ER$47:$FC$47</v>
      </c>
      <c r="ER47" s="71">
        <f t="shared" si="45"/>
        <v>0</v>
      </c>
      <c r="ES47" s="71">
        <f t="shared" ca="1" si="46"/>
        <v>0</v>
      </c>
      <c r="ET47" s="71">
        <f t="shared" ca="1" si="47"/>
        <v>0</v>
      </c>
      <c r="EU47" s="71">
        <f t="shared" ca="1" si="48"/>
        <v>0</v>
      </c>
      <c r="EV47" s="71">
        <f t="shared" ca="1" si="49"/>
        <v>0</v>
      </c>
      <c r="EW47" s="71">
        <f t="shared" ca="1" si="50"/>
        <v>0</v>
      </c>
      <c r="EX47" s="71">
        <f t="shared" ca="1" si="51"/>
        <v>0</v>
      </c>
      <c r="EY47" s="71">
        <f t="shared" ca="1" si="52"/>
        <v>0</v>
      </c>
      <c r="EZ47" s="71">
        <f t="shared" ca="1" si="53"/>
        <v>0</v>
      </c>
      <c r="FA47" s="71">
        <f t="shared" ca="1" si="54"/>
        <v>0</v>
      </c>
      <c r="FB47" s="71">
        <f t="shared" ca="1" si="55"/>
        <v>0</v>
      </c>
      <c r="FC47" s="71">
        <f t="shared" ca="1" si="56"/>
        <v>0</v>
      </c>
      <c r="FD47" s="71">
        <f t="shared" ca="1" si="57"/>
        <v>0</v>
      </c>
      <c r="FE47" s="71">
        <f t="shared" ca="1" si="58"/>
        <v>0</v>
      </c>
      <c r="FF47" s="71">
        <f t="shared" ca="1" si="59"/>
        <v>0</v>
      </c>
      <c r="FG47" s="71">
        <f t="shared" ca="1" si="60"/>
        <v>0</v>
      </c>
      <c r="FH47" s="71">
        <f t="shared" ca="1" si="61"/>
        <v>0</v>
      </c>
      <c r="FI47" s="71">
        <f t="shared" ca="1" si="62"/>
        <v>0</v>
      </c>
      <c r="FJ47" s="71">
        <f t="shared" ca="1" si="63"/>
        <v>0</v>
      </c>
      <c r="FK47" s="71">
        <f t="shared" ca="1" si="64"/>
        <v>0</v>
      </c>
      <c r="FL47" s="51" t="str">
        <f t="shared" si="65"/>
        <v>$FM$47:$FX$47</v>
      </c>
      <c r="FM47" s="72">
        <f t="shared" si="66"/>
        <v>0</v>
      </c>
      <c r="FN47" s="51">
        <f t="shared" si="67"/>
        <v>0</v>
      </c>
      <c r="FO47" s="51">
        <f t="shared" si="68"/>
        <v>0</v>
      </c>
      <c r="FP47" s="51">
        <f t="shared" si="69"/>
        <v>0</v>
      </c>
      <c r="FQ47" s="51">
        <f t="shared" si="70"/>
        <v>0</v>
      </c>
      <c r="FR47" s="51">
        <f t="shared" si="71"/>
        <v>0</v>
      </c>
      <c r="FS47" s="51">
        <f t="shared" si="72"/>
        <v>0</v>
      </c>
      <c r="FT47" s="51">
        <f t="shared" si="73"/>
        <v>0</v>
      </c>
      <c r="FU47" s="51">
        <f t="shared" si="74"/>
        <v>0</v>
      </c>
      <c r="FV47" s="51">
        <f t="shared" si="75"/>
        <v>0</v>
      </c>
      <c r="FW47" s="51">
        <f t="shared" si="76"/>
        <v>0</v>
      </c>
      <c r="FX47" s="51">
        <f t="shared" si="77"/>
        <v>0</v>
      </c>
      <c r="FY47" s="51">
        <f t="shared" si="78"/>
        <v>0</v>
      </c>
      <c r="FZ47" s="51">
        <f t="shared" si="79"/>
        <v>0</v>
      </c>
      <c r="GA47" s="51">
        <f t="shared" si="80"/>
        <v>0</v>
      </c>
      <c r="GB47" s="51">
        <f t="shared" si="81"/>
        <v>0</v>
      </c>
      <c r="GC47" s="51">
        <f t="shared" si="82"/>
        <v>0</v>
      </c>
      <c r="GD47" s="51">
        <f t="shared" si="83"/>
        <v>0</v>
      </c>
      <c r="GE47" s="51">
        <f t="shared" si="84"/>
        <v>0</v>
      </c>
      <c r="GF47" s="51">
        <f t="shared" si="85"/>
        <v>0</v>
      </c>
      <c r="GG47" s="51" t="str">
        <f t="shared" si="86"/>
        <v>GS47</v>
      </c>
      <c r="GH47" s="71">
        <f ca="1">GetDiscardScore($ER47:ER47,GH$1)</f>
        <v>0</v>
      </c>
      <c r="GI47" s="71">
        <f ca="1">GetDiscardScore($ER47:ES47,GI$1)</f>
        <v>0</v>
      </c>
      <c r="GJ47" s="71">
        <f ca="1">GetDiscardScore($ER47:ET47,GJ$1)</f>
        <v>0</v>
      </c>
      <c r="GK47" s="71">
        <f ca="1">GetDiscardScore($ER47:EU47,GK$1)</f>
        <v>0</v>
      </c>
      <c r="GL47" s="71">
        <f ca="1">GetDiscardScore($ER47:EV47,GL$1)</f>
        <v>0</v>
      </c>
      <c r="GM47" s="71">
        <f ca="1">GetDiscardScore($ER47:EW47,GM$1)</f>
        <v>0</v>
      </c>
      <c r="GN47" s="71">
        <f ca="1">GetDiscardScore($ER47:EX47,GN$1)</f>
        <v>0</v>
      </c>
      <c r="GO47" s="71">
        <f ca="1">GetDiscardScore($ER47:EY47,GO$1)</f>
        <v>0</v>
      </c>
      <c r="GP47" s="71">
        <f ca="1">GetDiscardScore($ER47:EZ47,GP$1)</f>
        <v>0</v>
      </c>
      <c r="GQ47" s="71">
        <f ca="1">GetDiscardScore($ER47:FA47,GQ$1)</f>
        <v>0</v>
      </c>
      <c r="GR47" s="71">
        <f ca="1">GetDiscardScore($ER47:FB47,GR$1)</f>
        <v>0</v>
      </c>
      <c r="GS47" s="71">
        <f ca="1">GetDiscardScore($ER47:FC47,GS$1)</f>
        <v>0</v>
      </c>
      <c r="GT47" s="71">
        <f ca="1">GetDiscardScore($ER47:FD47,GT$1)</f>
        <v>0</v>
      </c>
      <c r="GU47" s="71">
        <f ca="1">GetDiscardScore($ER47:FE47,GU$1)</f>
        <v>0</v>
      </c>
      <c r="GV47" s="71">
        <f ca="1">GetDiscardScore($ER47:FF47,GV$1)</f>
        <v>0</v>
      </c>
      <c r="GW47" s="71">
        <f ca="1">GetDiscardScore($ER47:FG47,GW$1)</f>
        <v>0</v>
      </c>
      <c r="GX47" s="71">
        <f ca="1">GetDiscardScore($ER47:FH47,GX$1)</f>
        <v>0</v>
      </c>
      <c r="GY47" s="71">
        <f ca="1">GetDiscardScore($ER47:FI47,GY$1)</f>
        <v>0</v>
      </c>
      <c r="GZ47" s="71">
        <f ca="1">GetDiscardScore($ER47:FJ47,GZ$1)</f>
        <v>0</v>
      </c>
      <c r="HA47" s="71">
        <f ca="1">GetDiscardScore($ER47:FK47,HA$1)</f>
        <v>0</v>
      </c>
      <c r="HB47" s="73" t="str">
        <f t="shared" ca="1" si="87"/>
        <v/>
      </c>
      <c r="HC47" s="72" t="str">
        <f ca="1">IF(HB47&lt;&gt;"",RANK(HB47,HB$5:INDIRECT(HC$1,TRUE),0),"")</f>
        <v/>
      </c>
      <c r="HD47" s="70" t="str">
        <f t="shared" ca="1" si="88"/>
        <v/>
      </c>
    </row>
    <row r="48" spans="1:212" s="51" customFormat="1" ht="11.25">
      <c r="A48" s="41">
        <v>44</v>
      </c>
      <c r="B48" s="41" t="str">
        <f ca="1">IF('Raw Data'!B46&lt;&gt;"",'Raw Data'!B46,"")</f>
        <v/>
      </c>
      <c r="C48" s="51" t="str">
        <f ca="1">IF('Raw Data'!C46&lt;&gt;"",'Raw Data'!C46,"")</f>
        <v/>
      </c>
      <c r="D48" s="42" t="str">
        <f t="shared" ca="1" si="22"/>
        <v/>
      </c>
      <c r="E48" s="69" t="str">
        <f t="shared" ca="1" si="23"/>
        <v/>
      </c>
      <c r="F48" s="99" t="str">
        <f t="shared" ca="1" si="90"/>
        <v/>
      </c>
      <c r="G48" s="111" t="str">
        <f ca="1">IF(AND('Raw Data'!D46&lt;&gt;"",'Raw Data'!D46&lt;&gt;0),ROUNDDOWN('Raw Data'!D46,Title!$M$1),"")</f>
        <v/>
      </c>
      <c r="H48" s="109" t="str">
        <f ca="1">IF(AND('Raw Data'!E46&lt;&gt;"",'Raw Data'!E46&lt;&gt;0),'Raw Data'!E46,"")</f>
        <v/>
      </c>
      <c r="I48" s="97" t="str">
        <f ca="1">IF(AND(G48&lt;&gt;"",G48&gt;0),IF(Title!$K$1=0,ROUNDDOWN((1000*G$1)/G48,2),ROUND((1000*G$1)/G48,2)),IF(G48="","",0))</f>
        <v/>
      </c>
      <c r="J48" s="51" t="str">
        <f ca="1">IF(K48&lt;&gt;0,RANK(K48,K$5:INDIRECT(J$1,TRUE)),"")</f>
        <v/>
      </c>
      <c r="K48" s="71">
        <f t="shared" ca="1" si="89"/>
        <v>0</v>
      </c>
      <c r="L48" s="71" t="str">
        <f t="shared" ca="1" si="91"/>
        <v/>
      </c>
      <c r="M48" s="104" t="str">
        <f ca="1">IF(L48&lt;&gt;"",RANK(L48,L$5:INDIRECT(M$1,TRUE)),"")</f>
        <v/>
      </c>
      <c r="N48" s="111" t="str">
        <f ca="1">IF(AND('Raw Data'!F46&lt;&gt;"",'Raw Data'!F46&lt;&gt;0),ROUNDDOWN('Raw Data'!F46,Title!$M$1),"")</f>
        <v/>
      </c>
      <c r="O48" s="109" t="str">
        <f ca="1">IF(AND('Raw Data'!G46&lt;&gt;"",'Raw Data'!G46&lt;&gt;0),'Raw Data'!G46,"")</f>
        <v/>
      </c>
      <c r="P48" s="97" t="str">
        <f ca="1">IF(AND(N48&gt;0,N48&lt;&gt;""),IF(Title!$K$1=0,ROUNDDOWN((1000*N$1)/N48,2),ROUND((1000*N$1)/N48,2)),IF(N48="","",0))</f>
        <v/>
      </c>
      <c r="Q48" s="51" t="str">
        <f ca="1">IF(OR(N48&lt;&gt;"",O48&lt;&gt;""),RANK(R48,R$5:INDIRECT(Q$1,TRUE)),"")</f>
        <v/>
      </c>
      <c r="R48" s="71" t="str">
        <f t="shared" ca="1" si="24"/>
        <v/>
      </c>
      <c r="S48" s="71" t="str">
        <f t="shared" ca="1" si="92"/>
        <v/>
      </c>
      <c r="T48" s="104" t="str">
        <f ca="1">IF(S48&lt;&gt;"",RANK(S48,S$5:INDIRECT(T$1,TRUE)),"")</f>
        <v/>
      </c>
      <c r="U48" s="111" t="str">
        <f ca="1">IF(AND('Raw Data'!H46&lt;&gt;"",'Raw Data'!H46&lt;&gt;0),ROUNDDOWN('Raw Data'!H46,Title!$M$1),"")</f>
        <v/>
      </c>
      <c r="V48" s="109" t="str">
        <f ca="1">IF(AND('Raw Data'!I46&lt;&gt;"",'Raw Data'!I46&lt;&gt;0),'Raw Data'!I46,"")</f>
        <v/>
      </c>
      <c r="W48" s="97" t="str">
        <f ca="1">IF(AND(U48&gt;0,U48&lt;&gt;""),IF(Title!$K$1=0,ROUNDDOWN((1000*U$1)/U48,2),ROUND((1000*U$1)/U48,2)),IF(U48="","",0))</f>
        <v/>
      </c>
      <c r="X48" s="51" t="str">
        <f ca="1">IF(OR(U48&lt;&gt;"",V48&lt;&gt;""),RANK(Y48,Y$5:INDIRECT(X$1,TRUE)),"")</f>
        <v/>
      </c>
      <c r="Y48" s="71" t="str">
        <f t="shared" ca="1" si="25"/>
        <v/>
      </c>
      <c r="Z48" s="71" t="str">
        <f t="shared" ca="1" si="93"/>
        <v/>
      </c>
      <c r="AA48" s="104" t="str">
        <f ca="1">IF(Z48&lt;&gt;"",RANK(Z48,Z$5:INDIRECT(AA$1,TRUE)),"")</f>
        <v/>
      </c>
      <c r="AB48" s="111" t="str">
        <f ca="1">IF(AND('Raw Data'!J46&lt;&gt;"",'Raw Data'!J46&lt;&gt;0),ROUNDDOWN('Raw Data'!J46,Title!$M$1),"")</f>
        <v/>
      </c>
      <c r="AC48" s="109" t="str">
        <f ca="1">IF(AND('Raw Data'!K46&lt;&gt;"",'Raw Data'!K46&lt;&gt;0),'Raw Data'!K46,"")</f>
        <v/>
      </c>
      <c r="AD48" s="97" t="str">
        <f ca="1">IF(AND(AB48&gt;0,AB48&lt;&gt;""),IF(Title!$K$1=0,ROUNDDOWN((1000*AB$1)/AB48,2),ROUND((1000*AB$1)/AB48,2)),IF(AB48="","",0))</f>
        <v/>
      </c>
      <c r="AE48" s="51" t="str">
        <f ca="1">IF(OR(AB48&lt;&gt;"",AC48&lt;&gt;""),RANK(AF48,AF$5:INDIRECT(AE$1,TRUE)),"")</f>
        <v/>
      </c>
      <c r="AF48" s="71" t="str">
        <f t="shared" ca="1" si="26"/>
        <v/>
      </c>
      <c r="AG48" s="71" t="str">
        <f t="shared" ca="1" si="94"/>
        <v/>
      </c>
      <c r="AH48" s="104" t="str">
        <f ca="1">IF(AG48&lt;&gt;"",RANK(AG48,AG$5:INDIRECT(AH$1,TRUE)),"")</f>
        <v/>
      </c>
      <c r="AI48" s="111" t="str">
        <f ca="1">IF(AND('Raw Data'!L46&lt;&gt;"",'Raw Data'!L46&lt;&gt;0),ROUNDDOWN('Raw Data'!L46,Title!$M$1),"")</f>
        <v/>
      </c>
      <c r="AJ48" s="109" t="str">
        <f ca="1">IF(AND('Raw Data'!M46&lt;&gt;"",'Raw Data'!M46&lt;&gt;0),'Raw Data'!M46,"")</f>
        <v/>
      </c>
      <c r="AK48" s="97" t="str">
        <f ca="1">IF(AND(AI48&gt;0,AI48&lt;&gt;""),IF(Title!$K$1=0,ROUNDDOWN((1000*AI$1)/AI48,2),ROUND((1000*AI$1)/AI48,2)),IF(AI48="","",0))</f>
        <v/>
      </c>
      <c r="AL48" s="51" t="str">
        <f ca="1">IF(OR(AI48&lt;&gt;"",AJ48&lt;&gt;""),RANK(AM48,AM$5:INDIRECT(AL$1,TRUE)),"")</f>
        <v/>
      </c>
      <c r="AM48" s="71" t="str">
        <f t="shared" ca="1" si="27"/>
        <v/>
      </c>
      <c r="AN48" s="71" t="str">
        <f t="shared" ca="1" si="95"/>
        <v/>
      </c>
      <c r="AO48" s="104" t="str">
        <f ca="1">IF(AN48&lt;&gt;"",RANK(AN48,AN$5:INDIRECT(AO$1,TRUE)),"")</f>
        <v/>
      </c>
      <c r="AP48" s="111" t="str">
        <f ca="1">IF(AND('Raw Data'!N46&lt;&gt;"",'Raw Data'!N46&lt;&gt;0),ROUNDDOWN('Raw Data'!N46,Title!$M$1),"")</f>
        <v/>
      </c>
      <c r="AQ48" s="109" t="str">
        <f ca="1">IF(AND('Raw Data'!O46&lt;&gt;"",'Raw Data'!O46&lt;&gt;0),'Raw Data'!O46,"")</f>
        <v/>
      </c>
      <c r="AR48" s="97" t="str">
        <f ca="1">IF(AND(AP48&gt;0,AP48&lt;&gt;""),IF(Title!$K$1=0,ROUNDDOWN((1000*AP$1)/AP48,2),ROUND((1000*AP$1)/AP48,2)),IF(AP48="","",0))</f>
        <v/>
      </c>
      <c r="AS48" s="51" t="str">
        <f ca="1">IF(OR(AP48&lt;&gt;"",AQ48&lt;&gt;""),RANK(AT48,AT$5:INDIRECT(AS$1,TRUE)),"")</f>
        <v/>
      </c>
      <c r="AT48" s="71" t="str">
        <f t="shared" ca="1" si="28"/>
        <v/>
      </c>
      <c r="AU48" s="71" t="str">
        <f t="shared" ca="1" si="96"/>
        <v/>
      </c>
      <c r="AV48" s="104" t="str">
        <f ca="1">IF(AU48&lt;&gt;"",RANK(AU48,AU$5:INDIRECT(AV$1,TRUE)),"")</f>
        <v/>
      </c>
      <c r="AW48" s="111" t="str">
        <f ca="1">IF(AND('Raw Data'!P46&lt;&gt;"",'Raw Data'!P46&lt;&gt;0),ROUNDDOWN('Raw Data'!P46,Title!$M$1),"")</f>
        <v/>
      </c>
      <c r="AX48" s="109" t="str">
        <f ca="1">IF(AND('Raw Data'!Q46&lt;&gt;"",'Raw Data'!Q46&lt;&gt;0),'Raw Data'!Q46,"")</f>
        <v/>
      </c>
      <c r="AY48" s="97" t="str">
        <f ca="1">IF(AND(AW48&gt;0,AW48&lt;&gt;""),IF(Title!$K$1=0,ROUNDDOWN((1000*AW$1)/AW48,2),ROUND((1000*AW$1)/AW48,2)),IF(AW48="","",0))</f>
        <v/>
      </c>
      <c r="AZ48" s="51" t="str">
        <f ca="1">IF(OR(AW48&lt;&gt;"",AX48&lt;&gt;""),RANK(BA48,BA$5:INDIRECT(AZ$1,TRUE)),"")</f>
        <v/>
      </c>
      <c r="BA48" s="71" t="str">
        <f t="shared" ca="1" si="29"/>
        <v/>
      </c>
      <c r="BB48" s="71" t="str">
        <f t="shared" ca="1" si="97"/>
        <v/>
      </c>
      <c r="BC48" s="104" t="str">
        <f ca="1">IF(BB48&lt;&gt;"",RANK(BB48,BB$5:INDIRECT(BC$1,TRUE)),"")</f>
        <v/>
      </c>
      <c r="BD48" s="111" t="str">
        <f ca="1">IF(AND('Raw Data'!R46&lt;&gt;"",'Raw Data'!R46&lt;&gt;0),ROUNDDOWN('Raw Data'!R46,Title!$M$1),"")</f>
        <v/>
      </c>
      <c r="BE48" s="109" t="str">
        <f ca="1">IF(AND('Raw Data'!S46&lt;&gt;"",'Raw Data'!S46&lt;&gt;0),'Raw Data'!S46,"")</f>
        <v/>
      </c>
      <c r="BF48" s="97" t="str">
        <f ca="1">IF(AND(BD48&gt;0,BD48&lt;&gt;""),IF(Title!$K$1=0,ROUNDDOWN((1000*BD$1)/BD48,2),ROUND((1000*BD$1)/BD48,2)),IF(BD48="","",0))</f>
        <v/>
      </c>
      <c r="BG48" s="51" t="str">
        <f ca="1">IF(OR(BD48&lt;&gt;"",BE48&lt;&gt;""),RANK(BH48,BH$5:INDIRECT(BG$1,TRUE)),"")</f>
        <v/>
      </c>
      <c r="BH48" s="71" t="str">
        <f t="shared" ca="1" si="30"/>
        <v/>
      </c>
      <c r="BI48" s="71" t="str">
        <f t="shared" ca="1" si="98"/>
        <v/>
      </c>
      <c r="BJ48" s="104" t="str">
        <f ca="1">IF(BI48&lt;&gt;"",RANK(BI48,BI$5:INDIRECT(BJ$1,TRUE)),"")</f>
        <v/>
      </c>
      <c r="BK48" s="111" t="str">
        <f ca="1">IF(AND('Raw Data'!T46&lt;&gt;"",'Raw Data'!T46&lt;&gt;0),ROUNDDOWN('Raw Data'!T46,Title!$M$1),"")</f>
        <v/>
      </c>
      <c r="BL48" s="109" t="str">
        <f ca="1">IF(AND('Raw Data'!U46&lt;&gt;"",'Raw Data'!U46&lt;&gt;0),'Raw Data'!U46,"")</f>
        <v/>
      </c>
      <c r="BM48" s="97" t="str">
        <f t="shared" ca="1" si="31"/>
        <v/>
      </c>
      <c r="BN48" s="51" t="str">
        <f ca="1">IF(OR(BK48&lt;&gt;"",BL48&lt;&gt;""),RANK(BO48,BO$5:INDIRECT(BN$1,TRUE)),"")</f>
        <v/>
      </c>
      <c r="BO48" s="71" t="str">
        <f t="shared" ca="1" si="32"/>
        <v/>
      </c>
      <c r="BP48" s="71" t="str">
        <f t="shared" ca="1" si="99"/>
        <v/>
      </c>
      <c r="BQ48" s="104" t="str">
        <f ca="1">IF(BP48&lt;&gt;"",RANK(BP48,BP$5:INDIRECT(BQ$1,TRUE)),"")</f>
        <v/>
      </c>
      <c r="BR48" s="111" t="str">
        <f ca="1">IF(AND('Raw Data'!V46&lt;&gt;"",'Raw Data'!V46&lt;&gt;0),ROUNDDOWN('Raw Data'!V46,Title!$M$1),"")</f>
        <v/>
      </c>
      <c r="BS48" s="109" t="str">
        <f ca="1">IF(AND('Raw Data'!W46&lt;&gt;"",'Raw Data'!W46&lt;&gt;0),'Raw Data'!W46,"")</f>
        <v/>
      </c>
      <c r="BT48" s="97" t="str">
        <f ca="1">IF(AND(BR48&gt;0,BR48&lt;&gt;""),IF(Title!$K$1=0,ROUNDDOWN((1000*BR$1)/BR48,2),ROUND((1000*BR$1)/BR48,2)),IF(BR48="","",0))</f>
        <v/>
      </c>
      <c r="BU48" s="51" t="str">
        <f ca="1">IF(OR(BR48&lt;&gt;"",BS48&lt;&gt;""),RANK(BV48,BV$5:INDIRECT(BU$1,TRUE)),"")</f>
        <v/>
      </c>
      <c r="BV48" s="71" t="str">
        <f t="shared" ca="1" si="33"/>
        <v/>
      </c>
      <c r="BW48" s="71" t="str">
        <f t="shared" ca="1" si="100"/>
        <v/>
      </c>
      <c r="BX48" s="104" t="str">
        <f ca="1">IF(BW48&lt;&gt;"",RANK(BW48,BW$5:INDIRECT(BX$1,TRUE)),"")</f>
        <v/>
      </c>
      <c r="BY48" s="111" t="str">
        <f ca="1">IF(AND('Raw Data'!X46&lt;&gt;"",'Raw Data'!X46&lt;&gt;0),ROUNDDOWN('Raw Data'!X46,Title!$M$1),"")</f>
        <v/>
      </c>
      <c r="BZ48" s="109" t="str">
        <f ca="1">IF(AND('Raw Data'!Y46&lt;&gt;"",'Raw Data'!Y46&lt;&gt;0),'Raw Data'!Y46,"")</f>
        <v/>
      </c>
      <c r="CA48" s="97" t="str">
        <f ca="1">IF(AND(BY48&gt;0,BY48&lt;&gt;""),IF(Title!$K$1=0,ROUNDDOWN((1000*BY$1)/BY48,2),ROUND((1000*BY$1)/BY48,2)),IF(BY48="","",0))</f>
        <v/>
      </c>
      <c r="CB48" s="51" t="str">
        <f ca="1">IF(OR(BY48&lt;&gt;"",BZ48&lt;&gt;""),RANK(CC48,CC$5:INDIRECT(CB$1,TRUE)),"")</f>
        <v/>
      </c>
      <c r="CC48" s="71" t="str">
        <f t="shared" ca="1" si="34"/>
        <v/>
      </c>
      <c r="CD48" s="71" t="str">
        <f t="shared" ca="1" si="101"/>
        <v/>
      </c>
      <c r="CE48" s="104" t="str">
        <f ca="1">IF(CD48&lt;&gt;"",RANK(CD48,CD$5:INDIRECT(CE$1,TRUE)),"")</f>
        <v/>
      </c>
      <c r="CF48" s="111" t="str">
        <f ca="1">IF(AND('Raw Data'!Z46&lt;&gt;"",'Raw Data'!Z46&lt;&gt;0),ROUNDDOWN('Raw Data'!Z46,Title!$M$1),"")</f>
        <v/>
      </c>
      <c r="CG48" s="109" t="str">
        <f ca="1">IF(AND('Raw Data'!AA46&lt;&gt;"",'Raw Data'!AA46&lt;&gt;0),'Raw Data'!AA46,"")</f>
        <v/>
      </c>
      <c r="CH48" s="97" t="str">
        <f ca="1">IF(AND(CF48&gt;0,CF48&lt;&gt;""),IF(Title!$K$1=0,ROUNDDOWN((1000*CF$1)/CF48,2),ROUND((1000*CF$1)/CF48,2)),IF(CF48="","",0))</f>
        <v/>
      </c>
      <c r="CI48" s="51" t="str">
        <f ca="1">IF(OR(CF48&lt;&gt;"",CG48&lt;&gt;""),RANK(CJ48,CJ$5:INDIRECT(CI$1,TRUE)),"")</f>
        <v/>
      </c>
      <c r="CJ48" s="71" t="str">
        <f t="shared" ca="1" si="35"/>
        <v/>
      </c>
      <c r="CK48" s="71" t="str">
        <f t="shared" ca="1" si="102"/>
        <v/>
      </c>
      <c r="CL48" s="104" t="str">
        <f ca="1">IF(CK48&lt;&gt;"",RANK(CK48,CK$5:INDIRECT(CL$1,TRUE)),"")</f>
        <v/>
      </c>
      <c r="CM48" s="111" t="str">
        <f ca="1">IF(AND('Raw Data'!AB46&lt;&gt;"",'Raw Data'!AB46&lt;&gt;0),ROUNDDOWN('Raw Data'!AB46,Title!$M$1),"")</f>
        <v/>
      </c>
      <c r="CN48" s="109" t="str">
        <f ca="1">IF(AND('Raw Data'!AC46&lt;&gt;"",'Raw Data'!AC46&lt;&gt;0),'Raw Data'!AC46,"")</f>
        <v/>
      </c>
      <c r="CO48" s="97" t="str">
        <f ca="1">IF(AND(CM48&gt;0,CM48&lt;&gt;""),IF(Title!$K$1=0,ROUNDDOWN((1000*CM$1)/CM48,2),ROUND((1000*CM$1)/CM48,2)),IF(CM48="","",0))</f>
        <v/>
      </c>
      <c r="CP48" s="51" t="str">
        <f ca="1">IF(OR(CM48&lt;&gt;"",CN48&lt;&gt;""),RANK(CQ48,CQ$5:INDIRECT(CP$1,TRUE)),"")</f>
        <v/>
      </c>
      <c r="CQ48" s="71" t="str">
        <f t="shared" ca="1" si="36"/>
        <v/>
      </c>
      <c r="CR48" s="71" t="str">
        <f t="shared" ca="1" si="103"/>
        <v/>
      </c>
      <c r="CS48" s="104" t="str">
        <f ca="1">IF(CR48&lt;&gt;"",RANK(CR48,CR$5:INDIRECT(CS$1,TRUE)),"")</f>
        <v/>
      </c>
      <c r="CT48" s="111" t="str">
        <f ca="1">IF(AND('Raw Data'!AD46&lt;&gt;"",'Raw Data'!AD46&lt;&gt;0),ROUNDDOWN('Raw Data'!AD46,Title!$M$1),"")</f>
        <v/>
      </c>
      <c r="CU48" s="109" t="str">
        <f ca="1">IF(AND('Raw Data'!AE46&lt;&gt;"",'Raw Data'!AE46&lt;&gt;0),'Raw Data'!AE46,"")</f>
        <v/>
      </c>
      <c r="CV48" s="97" t="str">
        <f ca="1">IF(AND(CT48&gt;0,CT48&lt;&gt;""),IF(Title!$K$1=0,ROUNDDOWN((1000*CT$1)/CT48,2),ROUND((1000*CT$1)/CT48,2)),IF(CT48="","",0))</f>
        <v/>
      </c>
      <c r="CW48" s="51" t="str">
        <f ca="1">IF(OR(CT48&lt;&gt;"",CU48&lt;&gt;""),RANK(CX48,CX$5:INDIRECT(CW$1,TRUE)),"")</f>
        <v/>
      </c>
      <c r="CX48" s="71" t="str">
        <f t="shared" ca="1" si="37"/>
        <v/>
      </c>
      <c r="CY48" s="71" t="str">
        <f t="shared" ca="1" si="104"/>
        <v/>
      </c>
      <c r="CZ48" s="104" t="str">
        <f ca="1">IF(CY48&lt;&gt;"",RANK(CY48,CY$5:INDIRECT(CZ$1,TRUE)),"")</f>
        <v/>
      </c>
      <c r="DA48" s="111" t="str">
        <f ca="1">IF(AND('Raw Data'!AF46&lt;&gt;"",'Raw Data'!AF46&lt;&gt;0),ROUNDDOWN('Raw Data'!AF46,Title!$M$1),"")</f>
        <v/>
      </c>
      <c r="DB48" s="109" t="str">
        <f ca="1">IF(AND('Raw Data'!AG46&lt;&gt;"",'Raw Data'!AG46&lt;&gt;0),'Raw Data'!AG46,"")</f>
        <v/>
      </c>
      <c r="DC48" s="97" t="str">
        <f ca="1">IF(AND(DA48&gt;0,DA48&lt;&gt;""),IF(Title!$K$1=0,ROUNDDOWN((1000*DA$1)/DA48,2),ROUND((1000*DA$1)/DA48,2)),IF(DA48="","",0))</f>
        <v/>
      </c>
      <c r="DD48" s="51" t="str">
        <f ca="1">IF(OR(DA48&lt;&gt;"",DB48&lt;&gt;""),RANK(DE48,DE$5:INDIRECT(DD$1,TRUE)),"")</f>
        <v/>
      </c>
      <c r="DE48" s="71" t="str">
        <f t="shared" ca="1" si="38"/>
        <v/>
      </c>
      <c r="DF48" s="71" t="str">
        <f t="shared" ca="1" si="105"/>
        <v/>
      </c>
      <c r="DG48" s="104" t="str">
        <f ca="1">IF(DF48&lt;&gt;"",RANK(DF48,DF$5:INDIRECT(DG$1,TRUE)),"")</f>
        <v/>
      </c>
      <c r="DH48" s="111" t="str">
        <f ca="1">IF(AND('Raw Data'!AH46&lt;&gt;"",'Raw Data'!AH46&lt;&gt;0),ROUNDDOWN('Raw Data'!AH46,Title!$M$1),"")</f>
        <v/>
      </c>
      <c r="DI48" s="109" t="str">
        <f ca="1">IF(AND('Raw Data'!AI46&lt;&gt;"",'Raw Data'!AI46&lt;&gt;0),'Raw Data'!AI46,"")</f>
        <v/>
      </c>
      <c r="DJ48" s="97" t="str">
        <f ca="1">IF(AND(DH48&gt;0,DH48&lt;&gt;""),IF(Title!$K$1=0,ROUNDDOWN((1000*DH$1)/DH48,2),ROUND((1000*DH$1)/DH48,2)),IF(DH48="","",0))</f>
        <v/>
      </c>
      <c r="DK48" s="51" t="str">
        <f ca="1">IF(OR(DH48&lt;&gt;"",DI48&lt;&gt;""),RANK(DL48,DL$5:INDIRECT(DK$1,TRUE)),"")</f>
        <v/>
      </c>
      <c r="DL48" s="71" t="str">
        <f t="shared" ca="1" si="39"/>
        <v/>
      </c>
      <c r="DM48" s="71" t="str">
        <f t="shared" ca="1" si="106"/>
        <v/>
      </c>
      <c r="DN48" s="104" t="str">
        <f ca="1">IF(DM48&lt;&gt;"",RANK(DM48,DM$5:INDIRECT(DN$1,TRUE)),"")</f>
        <v/>
      </c>
      <c r="DO48" s="111" t="str">
        <f ca="1">IF(AND('Raw Data'!AJ46&lt;&gt;"",'Raw Data'!AJ46&lt;&gt;0),ROUNDDOWN('Raw Data'!AJ46,Title!$M$1),"")</f>
        <v/>
      </c>
      <c r="DP48" s="109" t="str">
        <f ca="1">IF(AND('Raw Data'!AK46&lt;&gt;"",'Raw Data'!AK46&lt;&gt;0),'Raw Data'!AK46,"")</f>
        <v/>
      </c>
      <c r="DQ48" s="97" t="str">
        <f ca="1">IF(AND(DO48&gt;0,DO48&lt;&gt;""),IF(Title!$K$1=0,ROUNDDOWN((1000*DO$1)/DO48,2),ROUND((1000*DO$1)/DO48,2)),IF(DO48="","",0))</f>
        <v/>
      </c>
      <c r="DR48" s="51" t="str">
        <f ca="1">IF(OR(DO48&lt;&gt;"",DP48&lt;&gt;""),RANK(DS48,DS$5:INDIRECT(DR$1,TRUE)),"")</f>
        <v/>
      </c>
      <c r="DS48" s="71" t="str">
        <f t="shared" ca="1" si="40"/>
        <v/>
      </c>
      <c r="DT48" s="71" t="str">
        <f t="shared" ca="1" si="107"/>
        <v/>
      </c>
      <c r="DU48" s="104" t="str">
        <f ca="1">IF(DT48&lt;&gt;"",RANK(DT48,DT$5:INDIRECT(DU$1,TRUE)),"")</f>
        <v/>
      </c>
      <c r="DV48" s="111" t="str">
        <f ca="1">IF(AND('Raw Data'!AL46&lt;&gt;"",'Raw Data'!AL46&lt;&gt;0),ROUNDDOWN('Raw Data'!AL46,Title!$M$1),"")</f>
        <v/>
      </c>
      <c r="DW48" s="109" t="str">
        <f ca="1">IF(AND('Raw Data'!AM46&lt;&gt;"",'Raw Data'!AM46&lt;&gt;0),'Raw Data'!AM46,"")</f>
        <v/>
      </c>
      <c r="DX48" s="97" t="str">
        <f ca="1">IF(AND(DV48&gt;0,DV48&lt;&gt;""),IF(Title!$K$1=0,ROUNDDOWN((1000*DV$1)/DV48,2),ROUND((1000*DV$1)/DV48,2)),IF(DV48="","",0))</f>
        <v/>
      </c>
      <c r="DY48" s="51" t="str">
        <f ca="1">IF(OR(DV48&lt;&gt;"",DW48&lt;&gt;""),RANK(DZ48,DZ$5:INDIRECT(DY$1,TRUE)),"")</f>
        <v/>
      </c>
      <c r="DZ48" s="71" t="str">
        <f t="shared" ca="1" si="41"/>
        <v/>
      </c>
      <c r="EA48" s="71" t="str">
        <f t="shared" ca="1" si="108"/>
        <v/>
      </c>
      <c r="EB48" s="104" t="str">
        <f ca="1">IF(EA48&lt;&gt;"",RANK(EA48,EA$5:INDIRECT(EB$1,TRUE)),"")</f>
        <v/>
      </c>
      <c r="EC48" s="111" t="str">
        <f ca="1">IF(AND('Raw Data'!AN46&lt;&gt;"",'Raw Data'!AN46&lt;&gt;0),ROUNDDOWN('Raw Data'!AN46,Title!$M$1),"")</f>
        <v/>
      </c>
      <c r="ED48" s="109" t="str">
        <f ca="1">IF(AND('Raw Data'!AO46&lt;&gt;"",'Raw Data'!AO46&lt;&gt;0),'Raw Data'!AO46,"")</f>
        <v/>
      </c>
      <c r="EE48" s="97" t="str">
        <f ca="1">IF(AND(EC48&gt;0,EC48&lt;&gt;""),IF(Title!$K$1=0,ROUNDDOWN((1000*EC$1)/EC48,2),ROUND((1000*EC$1)/EC48,2)),IF(EC48="","",0))</f>
        <v/>
      </c>
      <c r="EF48" s="51" t="str">
        <f ca="1">IF(OR(EC48&lt;&gt;"",ED48&lt;&gt;""),RANK(EG48,EG$5:INDIRECT(EF$1,TRUE)),"")</f>
        <v/>
      </c>
      <c r="EG48" s="71" t="str">
        <f t="shared" ca="1" si="42"/>
        <v/>
      </c>
      <c r="EH48" s="71" t="str">
        <f t="shared" ca="1" si="109"/>
        <v/>
      </c>
      <c r="EI48" s="104" t="str">
        <f ca="1">IF(EH48&lt;&gt;"",RANK(EH48,EH$5:INDIRECT(EI$1,TRUE)),"")</f>
        <v/>
      </c>
      <c r="EJ48" s="111" t="str">
        <f ca="1">IF(AND('Raw Data'!AP46&lt;&gt;"",'Raw Data'!AP46&lt;&gt;0),ROUNDDOWN('Raw Data'!AP46,Title!$M$1),"")</f>
        <v/>
      </c>
      <c r="EK48" s="106" t="str">
        <f ca="1">IF(AND('Raw Data'!AQ46&lt;&gt;"",'Raw Data'!AQ46&lt;&gt;0),'Raw Data'!AQ46,"")</f>
        <v/>
      </c>
      <c r="EL48" s="97" t="str">
        <f ca="1">IF(AND(EJ48&gt;0,EJ48&lt;&gt;""),IF(Title!$K$1=0,ROUNDDOWN((1000*EJ$1)/EJ48,2),ROUND((1000*EJ$1)/EJ48,2)),IF(EJ48="","",0))</f>
        <v/>
      </c>
      <c r="EM48" s="51" t="str">
        <f ca="1">IF(OR(EJ48&lt;&gt;"",EK48&lt;&gt;""),RANK(EN48,EN$5:INDIRECT(EM$1,TRUE)),"")</f>
        <v/>
      </c>
      <c r="EN48" s="71" t="str">
        <f t="shared" ca="1" si="43"/>
        <v/>
      </c>
      <c r="EO48" s="71" t="str">
        <f t="shared" ca="1" si="110"/>
        <v/>
      </c>
      <c r="EP48" s="104" t="str">
        <f ca="1">IF(EO48&lt;&gt;"",RANK(EO48,EO$5:INDIRECT(EP$1,TRUE)),"")</f>
        <v/>
      </c>
      <c r="EQ48" s="51" t="str">
        <f t="shared" ca="1" si="44"/>
        <v>$ER$48:$FC$48</v>
      </c>
      <c r="ER48" s="71">
        <f t="shared" si="45"/>
        <v>0</v>
      </c>
      <c r="ES48" s="71">
        <f t="shared" ca="1" si="46"/>
        <v>0</v>
      </c>
      <c r="ET48" s="71">
        <f t="shared" ca="1" si="47"/>
        <v>0</v>
      </c>
      <c r="EU48" s="71">
        <f t="shared" ca="1" si="48"/>
        <v>0</v>
      </c>
      <c r="EV48" s="71">
        <f t="shared" ca="1" si="49"/>
        <v>0</v>
      </c>
      <c r="EW48" s="71">
        <f t="shared" ca="1" si="50"/>
        <v>0</v>
      </c>
      <c r="EX48" s="71">
        <f t="shared" ca="1" si="51"/>
        <v>0</v>
      </c>
      <c r="EY48" s="71">
        <f t="shared" ca="1" si="52"/>
        <v>0</v>
      </c>
      <c r="EZ48" s="71">
        <f t="shared" ca="1" si="53"/>
        <v>0</v>
      </c>
      <c r="FA48" s="71">
        <f t="shared" ca="1" si="54"/>
        <v>0</v>
      </c>
      <c r="FB48" s="71">
        <f t="shared" ca="1" si="55"/>
        <v>0</v>
      </c>
      <c r="FC48" s="71">
        <f t="shared" ca="1" si="56"/>
        <v>0</v>
      </c>
      <c r="FD48" s="71">
        <f t="shared" ca="1" si="57"/>
        <v>0</v>
      </c>
      <c r="FE48" s="71">
        <f t="shared" ca="1" si="58"/>
        <v>0</v>
      </c>
      <c r="FF48" s="71">
        <f t="shared" ca="1" si="59"/>
        <v>0</v>
      </c>
      <c r="FG48" s="71">
        <f t="shared" ca="1" si="60"/>
        <v>0</v>
      </c>
      <c r="FH48" s="71">
        <f t="shared" ca="1" si="61"/>
        <v>0</v>
      </c>
      <c r="FI48" s="71">
        <f t="shared" ca="1" si="62"/>
        <v>0</v>
      </c>
      <c r="FJ48" s="71">
        <f t="shared" ca="1" si="63"/>
        <v>0</v>
      </c>
      <c r="FK48" s="71">
        <f t="shared" ca="1" si="64"/>
        <v>0</v>
      </c>
      <c r="FL48" s="51" t="str">
        <f t="shared" si="65"/>
        <v>$FM$48:$FX$48</v>
      </c>
      <c r="FM48" s="72">
        <f t="shared" si="66"/>
        <v>0</v>
      </c>
      <c r="FN48" s="51">
        <f t="shared" si="67"/>
        <v>0</v>
      </c>
      <c r="FO48" s="51">
        <f t="shared" si="68"/>
        <v>0</v>
      </c>
      <c r="FP48" s="51">
        <f t="shared" si="69"/>
        <v>0</v>
      </c>
      <c r="FQ48" s="51">
        <f t="shared" si="70"/>
        <v>0</v>
      </c>
      <c r="FR48" s="51">
        <f t="shared" si="71"/>
        <v>0</v>
      </c>
      <c r="FS48" s="51">
        <f t="shared" si="72"/>
        <v>0</v>
      </c>
      <c r="FT48" s="51">
        <f t="shared" si="73"/>
        <v>0</v>
      </c>
      <c r="FU48" s="51">
        <f t="shared" si="74"/>
        <v>0</v>
      </c>
      <c r="FV48" s="51">
        <f t="shared" si="75"/>
        <v>0</v>
      </c>
      <c r="FW48" s="51">
        <f t="shared" si="76"/>
        <v>0</v>
      </c>
      <c r="FX48" s="51">
        <f t="shared" si="77"/>
        <v>0</v>
      </c>
      <c r="FY48" s="51">
        <f t="shared" si="78"/>
        <v>0</v>
      </c>
      <c r="FZ48" s="51">
        <f t="shared" si="79"/>
        <v>0</v>
      </c>
      <c r="GA48" s="51">
        <f t="shared" si="80"/>
        <v>0</v>
      </c>
      <c r="GB48" s="51">
        <f t="shared" si="81"/>
        <v>0</v>
      </c>
      <c r="GC48" s="51">
        <f t="shared" si="82"/>
        <v>0</v>
      </c>
      <c r="GD48" s="51">
        <f t="shared" si="83"/>
        <v>0</v>
      </c>
      <c r="GE48" s="51">
        <f t="shared" si="84"/>
        <v>0</v>
      </c>
      <c r="GF48" s="51">
        <f t="shared" si="85"/>
        <v>0</v>
      </c>
      <c r="GG48" s="51" t="str">
        <f t="shared" si="86"/>
        <v>GS48</v>
      </c>
      <c r="GH48" s="71">
        <f ca="1">GetDiscardScore($ER48:ER48,GH$1)</f>
        <v>0</v>
      </c>
      <c r="GI48" s="71">
        <f ca="1">GetDiscardScore($ER48:ES48,GI$1)</f>
        <v>0</v>
      </c>
      <c r="GJ48" s="71">
        <f ca="1">GetDiscardScore($ER48:ET48,GJ$1)</f>
        <v>0</v>
      </c>
      <c r="GK48" s="71">
        <f ca="1">GetDiscardScore($ER48:EU48,GK$1)</f>
        <v>0</v>
      </c>
      <c r="GL48" s="71">
        <f ca="1">GetDiscardScore($ER48:EV48,GL$1)</f>
        <v>0</v>
      </c>
      <c r="GM48" s="71">
        <f ca="1">GetDiscardScore($ER48:EW48,GM$1)</f>
        <v>0</v>
      </c>
      <c r="GN48" s="71">
        <f ca="1">GetDiscardScore($ER48:EX48,GN$1)</f>
        <v>0</v>
      </c>
      <c r="GO48" s="71">
        <f ca="1">GetDiscardScore($ER48:EY48,GO$1)</f>
        <v>0</v>
      </c>
      <c r="GP48" s="71">
        <f ca="1">GetDiscardScore($ER48:EZ48,GP$1)</f>
        <v>0</v>
      </c>
      <c r="GQ48" s="71">
        <f ca="1">GetDiscardScore($ER48:FA48,GQ$1)</f>
        <v>0</v>
      </c>
      <c r="GR48" s="71">
        <f ca="1">GetDiscardScore($ER48:FB48,GR$1)</f>
        <v>0</v>
      </c>
      <c r="GS48" s="71">
        <f ca="1">GetDiscardScore($ER48:FC48,GS$1)</f>
        <v>0</v>
      </c>
      <c r="GT48" s="71">
        <f ca="1">GetDiscardScore($ER48:FD48,GT$1)</f>
        <v>0</v>
      </c>
      <c r="GU48" s="71">
        <f ca="1">GetDiscardScore($ER48:FE48,GU$1)</f>
        <v>0</v>
      </c>
      <c r="GV48" s="71">
        <f ca="1">GetDiscardScore($ER48:FF48,GV$1)</f>
        <v>0</v>
      </c>
      <c r="GW48" s="71">
        <f ca="1">GetDiscardScore($ER48:FG48,GW$1)</f>
        <v>0</v>
      </c>
      <c r="GX48" s="71">
        <f ca="1">GetDiscardScore($ER48:FH48,GX$1)</f>
        <v>0</v>
      </c>
      <c r="GY48" s="71">
        <f ca="1">GetDiscardScore($ER48:FI48,GY$1)</f>
        <v>0</v>
      </c>
      <c r="GZ48" s="71">
        <f ca="1">GetDiscardScore($ER48:FJ48,GZ$1)</f>
        <v>0</v>
      </c>
      <c r="HA48" s="71">
        <f ca="1">GetDiscardScore($ER48:FK48,HA$1)</f>
        <v>0</v>
      </c>
      <c r="HB48" s="73" t="str">
        <f t="shared" ca="1" si="87"/>
        <v/>
      </c>
      <c r="HC48" s="72" t="str">
        <f ca="1">IF(HB48&lt;&gt;"",RANK(HB48,HB$5:INDIRECT(HC$1,TRUE),0),"")</f>
        <v/>
      </c>
      <c r="HD48" s="70" t="str">
        <f t="shared" ca="1" si="88"/>
        <v/>
      </c>
    </row>
    <row r="49" spans="1:212" s="51" customFormat="1" ht="11.25">
      <c r="A49" s="41">
        <v>45</v>
      </c>
      <c r="B49" s="41" t="str">
        <f ca="1">IF('Raw Data'!B47&lt;&gt;"",'Raw Data'!B47,"")</f>
        <v/>
      </c>
      <c r="C49" s="51" t="str">
        <f ca="1">IF('Raw Data'!C47&lt;&gt;"",'Raw Data'!C47,"")</f>
        <v/>
      </c>
      <c r="D49" s="42" t="str">
        <f t="shared" ca="1" si="22"/>
        <v/>
      </c>
      <c r="E49" s="69" t="str">
        <f t="shared" ca="1" si="23"/>
        <v/>
      </c>
      <c r="F49" s="99" t="str">
        <f t="shared" ca="1" si="90"/>
        <v/>
      </c>
      <c r="G49" s="111" t="str">
        <f ca="1">IF(AND('Raw Data'!D47&lt;&gt;"",'Raw Data'!D47&lt;&gt;0),ROUNDDOWN('Raw Data'!D47,Title!$M$1),"")</f>
        <v/>
      </c>
      <c r="H49" s="109" t="str">
        <f ca="1">IF(AND('Raw Data'!E47&lt;&gt;"",'Raw Data'!E47&lt;&gt;0),'Raw Data'!E47,"")</f>
        <v/>
      </c>
      <c r="I49" s="97" t="str">
        <f ca="1">IF(AND(G49&lt;&gt;"",G49&gt;0),IF(Title!$K$1=0,ROUNDDOWN((1000*G$1)/G49,2),ROUND((1000*G$1)/G49,2)),IF(G49="","",0))</f>
        <v/>
      </c>
      <c r="J49" s="51" t="str">
        <f ca="1">IF(K49&lt;&gt;0,RANK(K49,K$5:INDIRECT(J$1,TRUE)),"")</f>
        <v/>
      </c>
      <c r="K49" s="71">
        <f t="shared" ca="1" si="89"/>
        <v>0</v>
      </c>
      <c r="L49" s="71" t="str">
        <f t="shared" ca="1" si="91"/>
        <v/>
      </c>
      <c r="M49" s="104" t="str">
        <f ca="1">IF(L49&lt;&gt;"",RANK(L49,L$5:INDIRECT(M$1,TRUE)),"")</f>
        <v/>
      </c>
      <c r="N49" s="111" t="str">
        <f ca="1">IF(AND('Raw Data'!F47&lt;&gt;"",'Raw Data'!F47&lt;&gt;0),ROUNDDOWN('Raw Data'!F47,Title!$M$1),"")</f>
        <v/>
      </c>
      <c r="O49" s="109" t="str">
        <f ca="1">IF(AND('Raw Data'!G47&lt;&gt;"",'Raw Data'!G47&lt;&gt;0),'Raw Data'!G47,"")</f>
        <v/>
      </c>
      <c r="P49" s="97" t="str">
        <f ca="1">IF(AND(N49&gt;0,N49&lt;&gt;""),IF(Title!$K$1=0,ROUNDDOWN((1000*N$1)/N49,2),ROUND((1000*N$1)/N49,2)),IF(N49="","",0))</f>
        <v/>
      </c>
      <c r="Q49" s="51" t="str">
        <f ca="1">IF(OR(N49&lt;&gt;"",O49&lt;&gt;""),RANK(R49,R$5:INDIRECT(Q$1,TRUE)),"")</f>
        <v/>
      </c>
      <c r="R49" s="71" t="str">
        <f t="shared" ca="1" si="24"/>
        <v/>
      </c>
      <c r="S49" s="71" t="str">
        <f t="shared" ca="1" si="92"/>
        <v/>
      </c>
      <c r="T49" s="104" t="str">
        <f ca="1">IF(S49&lt;&gt;"",RANK(S49,S$5:INDIRECT(T$1,TRUE)),"")</f>
        <v/>
      </c>
      <c r="U49" s="111" t="str">
        <f ca="1">IF(AND('Raw Data'!H47&lt;&gt;"",'Raw Data'!H47&lt;&gt;0),ROUNDDOWN('Raw Data'!H47,Title!$M$1),"")</f>
        <v/>
      </c>
      <c r="V49" s="109" t="str">
        <f ca="1">IF(AND('Raw Data'!I47&lt;&gt;"",'Raw Data'!I47&lt;&gt;0),'Raw Data'!I47,"")</f>
        <v/>
      </c>
      <c r="W49" s="97" t="str">
        <f ca="1">IF(AND(U49&gt;0,U49&lt;&gt;""),IF(Title!$K$1=0,ROUNDDOWN((1000*U$1)/U49,2),ROUND((1000*U$1)/U49,2)),IF(U49="","",0))</f>
        <v/>
      </c>
      <c r="X49" s="51" t="str">
        <f ca="1">IF(OR(U49&lt;&gt;"",V49&lt;&gt;""),RANK(Y49,Y$5:INDIRECT(X$1,TRUE)),"")</f>
        <v/>
      </c>
      <c r="Y49" s="71" t="str">
        <f t="shared" ca="1" si="25"/>
        <v/>
      </c>
      <c r="Z49" s="71" t="str">
        <f t="shared" ca="1" si="93"/>
        <v/>
      </c>
      <c r="AA49" s="104" t="str">
        <f ca="1">IF(Z49&lt;&gt;"",RANK(Z49,Z$5:INDIRECT(AA$1,TRUE)),"")</f>
        <v/>
      </c>
      <c r="AB49" s="111" t="str">
        <f ca="1">IF(AND('Raw Data'!J47&lt;&gt;"",'Raw Data'!J47&lt;&gt;0),ROUNDDOWN('Raw Data'!J47,Title!$M$1),"")</f>
        <v/>
      </c>
      <c r="AC49" s="109" t="str">
        <f ca="1">IF(AND('Raw Data'!K47&lt;&gt;"",'Raw Data'!K47&lt;&gt;0),'Raw Data'!K47,"")</f>
        <v/>
      </c>
      <c r="AD49" s="97" t="str">
        <f ca="1">IF(AND(AB49&gt;0,AB49&lt;&gt;""),IF(Title!$K$1=0,ROUNDDOWN((1000*AB$1)/AB49,2),ROUND((1000*AB$1)/AB49,2)),IF(AB49="","",0))</f>
        <v/>
      </c>
      <c r="AE49" s="51" t="str">
        <f ca="1">IF(OR(AB49&lt;&gt;"",AC49&lt;&gt;""),RANK(AF49,AF$5:INDIRECT(AE$1,TRUE)),"")</f>
        <v/>
      </c>
      <c r="AF49" s="71" t="str">
        <f t="shared" ca="1" si="26"/>
        <v/>
      </c>
      <c r="AG49" s="71" t="str">
        <f t="shared" ca="1" si="94"/>
        <v/>
      </c>
      <c r="AH49" s="104" t="str">
        <f ca="1">IF(AG49&lt;&gt;"",RANK(AG49,AG$5:INDIRECT(AH$1,TRUE)),"")</f>
        <v/>
      </c>
      <c r="AI49" s="111" t="str">
        <f ca="1">IF(AND('Raw Data'!L47&lt;&gt;"",'Raw Data'!L47&lt;&gt;0),ROUNDDOWN('Raw Data'!L47,Title!$M$1),"")</f>
        <v/>
      </c>
      <c r="AJ49" s="109" t="str">
        <f ca="1">IF(AND('Raw Data'!M47&lt;&gt;"",'Raw Data'!M47&lt;&gt;0),'Raw Data'!M47,"")</f>
        <v/>
      </c>
      <c r="AK49" s="97" t="str">
        <f ca="1">IF(AND(AI49&gt;0,AI49&lt;&gt;""),IF(Title!$K$1=0,ROUNDDOWN((1000*AI$1)/AI49,2),ROUND((1000*AI$1)/AI49,2)),IF(AI49="","",0))</f>
        <v/>
      </c>
      <c r="AL49" s="51" t="str">
        <f ca="1">IF(OR(AI49&lt;&gt;"",AJ49&lt;&gt;""),RANK(AM49,AM$5:INDIRECT(AL$1,TRUE)),"")</f>
        <v/>
      </c>
      <c r="AM49" s="71" t="str">
        <f t="shared" ca="1" si="27"/>
        <v/>
      </c>
      <c r="AN49" s="71" t="str">
        <f t="shared" ca="1" si="95"/>
        <v/>
      </c>
      <c r="AO49" s="104" t="str">
        <f ca="1">IF(AN49&lt;&gt;"",RANK(AN49,AN$5:INDIRECT(AO$1,TRUE)),"")</f>
        <v/>
      </c>
      <c r="AP49" s="111" t="str">
        <f ca="1">IF(AND('Raw Data'!N47&lt;&gt;"",'Raw Data'!N47&lt;&gt;0),ROUNDDOWN('Raw Data'!N47,Title!$M$1),"")</f>
        <v/>
      </c>
      <c r="AQ49" s="109" t="str">
        <f ca="1">IF(AND('Raw Data'!O47&lt;&gt;"",'Raw Data'!O47&lt;&gt;0),'Raw Data'!O47,"")</f>
        <v/>
      </c>
      <c r="AR49" s="97" t="str">
        <f ca="1">IF(AND(AP49&gt;0,AP49&lt;&gt;""),IF(Title!$K$1=0,ROUNDDOWN((1000*AP$1)/AP49,2),ROUND((1000*AP$1)/AP49,2)),IF(AP49="","",0))</f>
        <v/>
      </c>
      <c r="AS49" s="51" t="str">
        <f ca="1">IF(OR(AP49&lt;&gt;"",AQ49&lt;&gt;""),RANK(AT49,AT$5:INDIRECT(AS$1,TRUE)),"")</f>
        <v/>
      </c>
      <c r="AT49" s="71" t="str">
        <f t="shared" ca="1" si="28"/>
        <v/>
      </c>
      <c r="AU49" s="71" t="str">
        <f t="shared" ca="1" si="96"/>
        <v/>
      </c>
      <c r="AV49" s="104" t="str">
        <f ca="1">IF(AU49&lt;&gt;"",RANK(AU49,AU$5:INDIRECT(AV$1,TRUE)),"")</f>
        <v/>
      </c>
      <c r="AW49" s="111" t="str">
        <f ca="1">IF(AND('Raw Data'!P47&lt;&gt;"",'Raw Data'!P47&lt;&gt;0),ROUNDDOWN('Raw Data'!P47,Title!$M$1),"")</f>
        <v/>
      </c>
      <c r="AX49" s="109" t="str">
        <f ca="1">IF(AND('Raw Data'!Q47&lt;&gt;"",'Raw Data'!Q47&lt;&gt;0),'Raw Data'!Q47,"")</f>
        <v/>
      </c>
      <c r="AY49" s="97" t="str">
        <f ca="1">IF(AND(AW49&gt;0,AW49&lt;&gt;""),IF(Title!$K$1=0,ROUNDDOWN((1000*AW$1)/AW49,2),ROUND((1000*AW$1)/AW49,2)),IF(AW49="","",0))</f>
        <v/>
      </c>
      <c r="AZ49" s="51" t="str">
        <f ca="1">IF(OR(AW49&lt;&gt;"",AX49&lt;&gt;""),RANK(BA49,BA$5:INDIRECT(AZ$1,TRUE)),"")</f>
        <v/>
      </c>
      <c r="BA49" s="71" t="str">
        <f t="shared" ca="1" si="29"/>
        <v/>
      </c>
      <c r="BB49" s="71" t="str">
        <f t="shared" ca="1" si="97"/>
        <v/>
      </c>
      <c r="BC49" s="104" t="str">
        <f ca="1">IF(BB49&lt;&gt;"",RANK(BB49,BB$5:INDIRECT(BC$1,TRUE)),"")</f>
        <v/>
      </c>
      <c r="BD49" s="111" t="str">
        <f ca="1">IF(AND('Raw Data'!R47&lt;&gt;"",'Raw Data'!R47&lt;&gt;0),ROUNDDOWN('Raw Data'!R47,Title!$M$1),"")</f>
        <v/>
      </c>
      <c r="BE49" s="109" t="str">
        <f ca="1">IF(AND('Raw Data'!S47&lt;&gt;"",'Raw Data'!S47&lt;&gt;0),'Raw Data'!S47,"")</f>
        <v/>
      </c>
      <c r="BF49" s="97" t="str">
        <f ca="1">IF(AND(BD49&gt;0,BD49&lt;&gt;""),IF(Title!$K$1=0,ROUNDDOWN((1000*BD$1)/BD49,2),ROUND((1000*BD$1)/BD49,2)),IF(BD49="","",0))</f>
        <v/>
      </c>
      <c r="BG49" s="51" t="str">
        <f ca="1">IF(OR(BD49&lt;&gt;"",BE49&lt;&gt;""),RANK(BH49,BH$5:INDIRECT(BG$1,TRUE)),"")</f>
        <v/>
      </c>
      <c r="BH49" s="71" t="str">
        <f t="shared" ca="1" si="30"/>
        <v/>
      </c>
      <c r="BI49" s="71" t="str">
        <f t="shared" ca="1" si="98"/>
        <v/>
      </c>
      <c r="BJ49" s="104" t="str">
        <f ca="1">IF(BI49&lt;&gt;"",RANK(BI49,BI$5:INDIRECT(BJ$1,TRUE)),"")</f>
        <v/>
      </c>
      <c r="BK49" s="111" t="str">
        <f ca="1">IF(AND('Raw Data'!T47&lt;&gt;"",'Raw Data'!T47&lt;&gt;0),ROUNDDOWN('Raw Data'!T47,Title!$M$1),"")</f>
        <v/>
      </c>
      <c r="BL49" s="109" t="str">
        <f ca="1">IF(AND('Raw Data'!U47&lt;&gt;"",'Raw Data'!U47&lt;&gt;0),'Raw Data'!U47,"")</f>
        <v/>
      </c>
      <c r="BM49" s="97" t="str">
        <f t="shared" ca="1" si="31"/>
        <v/>
      </c>
      <c r="BN49" s="51" t="str">
        <f ca="1">IF(OR(BK49&lt;&gt;"",BL49&lt;&gt;""),RANK(BO49,BO$5:INDIRECT(BN$1,TRUE)),"")</f>
        <v/>
      </c>
      <c r="BO49" s="71" t="str">
        <f t="shared" ca="1" si="32"/>
        <v/>
      </c>
      <c r="BP49" s="71" t="str">
        <f t="shared" ca="1" si="99"/>
        <v/>
      </c>
      <c r="BQ49" s="104" t="str">
        <f ca="1">IF(BP49&lt;&gt;"",RANK(BP49,BP$5:INDIRECT(BQ$1,TRUE)),"")</f>
        <v/>
      </c>
      <c r="BR49" s="111" t="str">
        <f ca="1">IF(AND('Raw Data'!V47&lt;&gt;"",'Raw Data'!V47&lt;&gt;0),ROUNDDOWN('Raw Data'!V47,Title!$M$1),"")</f>
        <v/>
      </c>
      <c r="BS49" s="109" t="str">
        <f ca="1">IF(AND('Raw Data'!W47&lt;&gt;"",'Raw Data'!W47&lt;&gt;0),'Raw Data'!W47,"")</f>
        <v/>
      </c>
      <c r="BT49" s="97" t="str">
        <f ca="1">IF(AND(BR49&gt;0,BR49&lt;&gt;""),IF(Title!$K$1=0,ROUNDDOWN((1000*BR$1)/BR49,2),ROUND((1000*BR$1)/BR49,2)),IF(BR49="","",0))</f>
        <v/>
      </c>
      <c r="BU49" s="51" t="str">
        <f ca="1">IF(OR(BR49&lt;&gt;"",BS49&lt;&gt;""),RANK(BV49,BV$5:INDIRECT(BU$1,TRUE)),"")</f>
        <v/>
      </c>
      <c r="BV49" s="71" t="str">
        <f t="shared" ca="1" si="33"/>
        <v/>
      </c>
      <c r="BW49" s="71" t="str">
        <f t="shared" ca="1" si="100"/>
        <v/>
      </c>
      <c r="BX49" s="104" t="str">
        <f ca="1">IF(BW49&lt;&gt;"",RANK(BW49,BW$5:INDIRECT(BX$1,TRUE)),"")</f>
        <v/>
      </c>
      <c r="BY49" s="111" t="str">
        <f ca="1">IF(AND('Raw Data'!X47&lt;&gt;"",'Raw Data'!X47&lt;&gt;0),ROUNDDOWN('Raw Data'!X47,Title!$M$1),"")</f>
        <v/>
      </c>
      <c r="BZ49" s="109" t="str">
        <f ca="1">IF(AND('Raw Data'!Y47&lt;&gt;"",'Raw Data'!Y47&lt;&gt;0),'Raw Data'!Y47,"")</f>
        <v/>
      </c>
      <c r="CA49" s="97" t="str">
        <f ca="1">IF(AND(BY49&gt;0,BY49&lt;&gt;""),IF(Title!$K$1=0,ROUNDDOWN((1000*BY$1)/BY49,2),ROUND((1000*BY$1)/BY49,2)),IF(BY49="","",0))</f>
        <v/>
      </c>
      <c r="CB49" s="51" t="str">
        <f ca="1">IF(OR(BY49&lt;&gt;"",BZ49&lt;&gt;""),RANK(CC49,CC$5:INDIRECT(CB$1,TRUE)),"")</f>
        <v/>
      </c>
      <c r="CC49" s="71" t="str">
        <f t="shared" ca="1" si="34"/>
        <v/>
      </c>
      <c r="CD49" s="71" t="str">
        <f t="shared" ca="1" si="101"/>
        <v/>
      </c>
      <c r="CE49" s="104" t="str">
        <f ca="1">IF(CD49&lt;&gt;"",RANK(CD49,CD$5:INDIRECT(CE$1,TRUE)),"")</f>
        <v/>
      </c>
      <c r="CF49" s="111" t="str">
        <f ca="1">IF(AND('Raw Data'!Z47&lt;&gt;"",'Raw Data'!Z47&lt;&gt;0),ROUNDDOWN('Raw Data'!Z47,Title!$M$1),"")</f>
        <v/>
      </c>
      <c r="CG49" s="109" t="str">
        <f ca="1">IF(AND('Raw Data'!AA47&lt;&gt;"",'Raw Data'!AA47&lt;&gt;0),'Raw Data'!AA47,"")</f>
        <v/>
      </c>
      <c r="CH49" s="97" t="str">
        <f ca="1">IF(AND(CF49&gt;0,CF49&lt;&gt;""),IF(Title!$K$1=0,ROUNDDOWN((1000*CF$1)/CF49,2),ROUND((1000*CF$1)/CF49,2)),IF(CF49="","",0))</f>
        <v/>
      </c>
      <c r="CI49" s="51" t="str">
        <f ca="1">IF(OR(CF49&lt;&gt;"",CG49&lt;&gt;""),RANK(CJ49,CJ$5:INDIRECT(CI$1,TRUE)),"")</f>
        <v/>
      </c>
      <c r="CJ49" s="71" t="str">
        <f t="shared" ca="1" si="35"/>
        <v/>
      </c>
      <c r="CK49" s="71" t="str">
        <f t="shared" ca="1" si="102"/>
        <v/>
      </c>
      <c r="CL49" s="104" t="str">
        <f ca="1">IF(CK49&lt;&gt;"",RANK(CK49,CK$5:INDIRECT(CL$1,TRUE)),"")</f>
        <v/>
      </c>
      <c r="CM49" s="111" t="str">
        <f ca="1">IF(AND('Raw Data'!AB47&lt;&gt;"",'Raw Data'!AB47&lt;&gt;0),ROUNDDOWN('Raw Data'!AB47,Title!$M$1),"")</f>
        <v/>
      </c>
      <c r="CN49" s="109" t="str">
        <f ca="1">IF(AND('Raw Data'!AC47&lt;&gt;"",'Raw Data'!AC47&lt;&gt;0),'Raw Data'!AC47,"")</f>
        <v/>
      </c>
      <c r="CO49" s="97" t="str">
        <f ca="1">IF(AND(CM49&gt;0,CM49&lt;&gt;""),IF(Title!$K$1=0,ROUNDDOWN((1000*CM$1)/CM49,2),ROUND((1000*CM$1)/CM49,2)),IF(CM49="","",0))</f>
        <v/>
      </c>
      <c r="CP49" s="51" t="str">
        <f ca="1">IF(OR(CM49&lt;&gt;"",CN49&lt;&gt;""),RANK(CQ49,CQ$5:INDIRECT(CP$1,TRUE)),"")</f>
        <v/>
      </c>
      <c r="CQ49" s="71" t="str">
        <f t="shared" ca="1" si="36"/>
        <v/>
      </c>
      <c r="CR49" s="71" t="str">
        <f t="shared" ca="1" si="103"/>
        <v/>
      </c>
      <c r="CS49" s="104" t="str">
        <f ca="1">IF(CR49&lt;&gt;"",RANK(CR49,CR$5:INDIRECT(CS$1,TRUE)),"")</f>
        <v/>
      </c>
      <c r="CT49" s="111" t="str">
        <f ca="1">IF(AND('Raw Data'!AD47&lt;&gt;"",'Raw Data'!AD47&lt;&gt;0),ROUNDDOWN('Raw Data'!AD47,Title!$M$1),"")</f>
        <v/>
      </c>
      <c r="CU49" s="109" t="str">
        <f ca="1">IF(AND('Raw Data'!AE47&lt;&gt;"",'Raw Data'!AE47&lt;&gt;0),'Raw Data'!AE47,"")</f>
        <v/>
      </c>
      <c r="CV49" s="97" t="str">
        <f ca="1">IF(AND(CT49&gt;0,CT49&lt;&gt;""),IF(Title!$K$1=0,ROUNDDOWN((1000*CT$1)/CT49,2),ROUND((1000*CT$1)/CT49,2)),IF(CT49="","",0))</f>
        <v/>
      </c>
      <c r="CW49" s="51" t="str">
        <f ca="1">IF(OR(CT49&lt;&gt;"",CU49&lt;&gt;""),RANK(CX49,CX$5:INDIRECT(CW$1,TRUE)),"")</f>
        <v/>
      </c>
      <c r="CX49" s="71" t="str">
        <f t="shared" ca="1" si="37"/>
        <v/>
      </c>
      <c r="CY49" s="71" t="str">
        <f t="shared" ca="1" si="104"/>
        <v/>
      </c>
      <c r="CZ49" s="104" t="str">
        <f ca="1">IF(CY49&lt;&gt;"",RANK(CY49,CY$5:INDIRECT(CZ$1,TRUE)),"")</f>
        <v/>
      </c>
      <c r="DA49" s="111" t="str">
        <f ca="1">IF(AND('Raw Data'!AF47&lt;&gt;"",'Raw Data'!AF47&lt;&gt;0),ROUNDDOWN('Raw Data'!AF47,Title!$M$1),"")</f>
        <v/>
      </c>
      <c r="DB49" s="109" t="str">
        <f ca="1">IF(AND('Raw Data'!AG47&lt;&gt;"",'Raw Data'!AG47&lt;&gt;0),'Raw Data'!AG47,"")</f>
        <v/>
      </c>
      <c r="DC49" s="97" t="str">
        <f ca="1">IF(AND(DA49&gt;0,DA49&lt;&gt;""),IF(Title!$K$1=0,ROUNDDOWN((1000*DA$1)/DA49,2),ROUND((1000*DA$1)/DA49,2)),IF(DA49="","",0))</f>
        <v/>
      </c>
      <c r="DD49" s="51" t="str">
        <f ca="1">IF(OR(DA49&lt;&gt;"",DB49&lt;&gt;""),RANK(DE49,DE$5:INDIRECT(DD$1,TRUE)),"")</f>
        <v/>
      </c>
      <c r="DE49" s="71" t="str">
        <f t="shared" ca="1" si="38"/>
        <v/>
      </c>
      <c r="DF49" s="71" t="str">
        <f t="shared" ca="1" si="105"/>
        <v/>
      </c>
      <c r="DG49" s="104" t="str">
        <f ca="1">IF(DF49&lt;&gt;"",RANK(DF49,DF$5:INDIRECT(DG$1,TRUE)),"")</f>
        <v/>
      </c>
      <c r="DH49" s="111" t="str">
        <f ca="1">IF(AND('Raw Data'!AH47&lt;&gt;"",'Raw Data'!AH47&lt;&gt;0),ROUNDDOWN('Raw Data'!AH47,Title!$M$1),"")</f>
        <v/>
      </c>
      <c r="DI49" s="109" t="str">
        <f ca="1">IF(AND('Raw Data'!AI47&lt;&gt;"",'Raw Data'!AI47&lt;&gt;0),'Raw Data'!AI47,"")</f>
        <v/>
      </c>
      <c r="DJ49" s="97" t="str">
        <f ca="1">IF(AND(DH49&gt;0,DH49&lt;&gt;""),IF(Title!$K$1=0,ROUNDDOWN((1000*DH$1)/DH49,2),ROUND((1000*DH$1)/DH49,2)),IF(DH49="","",0))</f>
        <v/>
      </c>
      <c r="DK49" s="51" t="str">
        <f ca="1">IF(OR(DH49&lt;&gt;"",DI49&lt;&gt;""),RANK(DL49,DL$5:INDIRECT(DK$1,TRUE)),"")</f>
        <v/>
      </c>
      <c r="DL49" s="71" t="str">
        <f t="shared" ca="1" si="39"/>
        <v/>
      </c>
      <c r="DM49" s="71" t="str">
        <f t="shared" ca="1" si="106"/>
        <v/>
      </c>
      <c r="DN49" s="104" t="str">
        <f ca="1">IF(DM49&lt;&gt;"",RANK(DM49,DM$5:INDIRECT(DN$1,TRUE)),"")</f>
        <v/>
      </c>
      <c r="DO49" s="111" t="str">
        <f ca="1">IF(AND('Raw Data'!AJ47&lt;&gt;"",'Raw Data'!AJ47&lt;&gt;0),ROUNDDOWN('Raw Data'!AJ47,Title!$M$1),"")</f>
        <v/>
      </c>
      <c r="DP49" s="109" t="str">
        <f ca="1">IF(AND('Raw Data'!AK47&lt;&gt;"",'Raw Data'!AK47&lt;&gt;0),'Raw Data'!AK47,"")</f>
        <v/>
      </c>
      <c r="DQ49" s="97" t="str">
        <f ca="1">IF(AND(DO49&gt;0,DO49&lt;&gt;""),IF(Title!$K$1=0,ROUNDDOWN((1000*DO$1)/DO49,2),ROUND((1000*DO$1)/DO49,2)),IF(DO49="","",0))</f>
        <v/>
      </c>
      <c r="DR49" s="51" t="str">
        <f ca="1">IF(OR(DO49&lt;&gt;"",DP49&lt;&gt;""),RANK(DS49,DS$5:INDIRECT(DR$1,TRUE)),"")</f>
        <v/>
      </c>
      <c r="DS49" s="71" t="str">
        <f t="shared" ca="1" si="40"/>
        <v/>
      </c>
      <c r="DT49" s="71" t="str">
        <f t="shared" ca="1" si="107"/>
        <v/>
      </c>
      <c r="DU49" s="104" t="str">
        <f ca="1">IF(DT49&lt;&gt;"",RANK(DT49,DT$5:INDIRECT(DU$1,TRUE)),"")</f>
        <v/>
      </c>
      <c r="DV49" s="111" t="str">
        <f ca="1">IF(AND('Raw Data'!AL47&lt;&gt;"",'Raw Data'!AL47&lt;&gt;0),ROUNDDOWN('Raw Data'!AL47,Title!$M$1),"")</f>
        <v/>
      </c>
      <c r="DW49" s="109" t="str">
        <f ca="1">IF(AND('Raw Data'!AM47&lt;&gt;"",'Raw Data'!AM47&lt;&gt;0),'Raw Data'!AM47,"")</f>
        <v/>
      </c>
      <c r="DX49" s="97" t="str">
        <f ca="1">IF(AND(DV49&gt;0,DV49&lt;&gt;""),IF(Title!$K$1=0,ROUNDDOWN((1000*DV$1)/DV49,2),ROUND((1000*DV$1)/DV49,2)),IF(DV49="","",0))</f>
        <v/>
      </c>
      <c r="DY49" s="51" t="str">
        <f ca="1">IF(OR(DV49&lt;&gt;"",DW49&lt;&gt;""),RANK(DZ49,DZ$5:INDIRECT(DY$1,TRUE)),"")</f>
        <v/>
      </c>
      <c r="DZ49" s="71" t="str">
        <f t="shared" ca="1" si="41"/>
        <v/>
      </c>
      <c r="EA49" s="71" t="str">
        <f t="shared" ca="1" si="108"/>
        <v/>
      </c>
      <c r="EB49" s="104" t="str">
        <f ca="1">IF(EA49&lt;&gt;"",RANK(EA49,EA$5:INDIRECT(EB$1,TRUE)),"")</f>
        <v/>
      </c>
      <c r="EC49" s="111" t="str">
        <f ca="1">IF(AND('Raw Data'!AN47&lt;&gt;"",'Raw Data'!AN47&lt;&gt;0),ROUNDDOWN('Raw Data'!AN47,Title!$M$1),"")</f>
        <v/>
      </c>
      <c r="ED49" s="109" t="str">
        <f ca="1">IF(AND('Raw Data'!AO47&lt;&gt;"",'Raw Data'!AO47&lt;&gt;0),'Raw Data'!AO47,"")</f>
        <v/>
      </c>
      <c r="EE49" s="97" t="str">
        <f ca="1">IF(AND(EC49&gt;0,EC49&lt;&gt;""),IF(Title!$K$1=0,ROUNDDOWN((1000*EC$1)/EC49,2),ROUND((1000*EC$1)/EC49,2)),IF(EC49="","",0))</f>
        <v/>
      </c>
      <c r="EF49" s="51" t="str">
        <f ca="1">IF(OR(EC49&lt;&gt;"",ED49&lt;&gt;""),RANK(EG49,EG$5:INDIRECT(EF$1,TRUE)),"")</f>
        <v/>
      </c>
      <c r="EG49" s="71" t="str">
        <f t="shared" ca="1" si="42"/>
        <v/>
      </c>
      <c r="EH49" s="71" t="str">
        <f t="shared" ca="1" si="109"/>
        <v/>
      </c>
      <c r="EI49" s="104" t="str">
        <f ca="1">IF(EH49&lt;&gt;"",RANK(EH49,EH$5:INDIRECT(EI$1,TRUE)),"")</f>
        <v/>
      </c>
      <c r="EJ49" s="111" t="str">
        <f ca="1">IF(AND('Raw Data'!AP47&lt;&gt;"",'Raw Data'!AP47&lt;&gt;0),ROUNDDOWN('Raw Data'!AP47,Title!$M$1),"")</f>
        <v/>
      </c>
      <c r="EK49" s="106" t="str">
        <f ca="1">IF(AND('Raw Data'!AQ47&lt;&gt;"",'Raw Data'!AQ47&lt;&gt;0),'Raw Data'!AQ47,"")</f>
        <v/>
      </c>
      <c r="EL49" s="97" t="str">
        <f ca="1">IF(AND(EJ49&gt;0,EJ49&lt;&gt;""),IF(Title!$K$1=0,ROUNDDOWN((1000*EJ$1)/EJ49,2),ROUND((1000*EJ$1)/EJ49,2)),IF(EJ49="","",0))</f>
        <v/>
      </c>
      <c r="EM49" s="51" t="str">
        <f ca="1">IF(OR(EJ49&lt;&gt;"",EK49&lt;&gt;""),RANK(EN49,EN$5:INDIRECT(EM$1,TRUE)),"")</f>
        <v/>
      </c>
      <c r="EN49" s="71" t="str">
        <f t="shared" ca="1" si="43"/>
        <v/>
      </c>
      <c r="EO49" s="71" t="str">
        <f t="shared" ca="1" si="110"/>
        <v/>
      </c>
      <c r="EP49" s="104" t="str">
        <f ca="1">IF(EO49&lt;&gt;"",RANK(EO49,EO$5:INDIRECT(EP$1,TRUE)),"")</f>
        <v/>
      </c>
      <c r="EQ49" s="51" t="str">
        <f t="shared" ca="1" si="44"/>
        <v>$ER$49:$FC$49</v>
      </c>
      <c r="ER49" s="71">
        <f t="shared" si="45"/>
        <v>0</v>
      </c>
      <c r="ES49" s="71">
        <f t="shared" ca="1" si="46"/>
        <v>0</v>
      </c>
      <c r="ET49" s="71">
        <f t="shared" ca="1" si="47"/>
        <v>0</v>
      </c>
      <c r="EU49" s="71">
        <f t="shared" ca="1" si="48"/>
        <v>0</v>
      </c>
      <c r="EV49" s="71">
        <f t="shared" ca="1" si="49"/>
        <v>0</v>
      </c>
      <c r="EW49" s="71">
        <f t="shared" ca="1" si="50"/>
        <v>0</v>
      </c>
      <c r="EX49" s="71">
        <f t="shared" ca="1" si="51"/>
        <v>0</v>
      </c>
      <c r="EY49" s="71">
        <f t="shared" ca="1" si="52"/>
        <v>0</v>
      </c>
      <c r="EZ49" s="71">
        <f t="shared" ca="1" si="53"/>
        <v>0</v>
      </c>
      <c r="FA49" s="71">
        <f t="shared" ca="1" si="54"/>
        <v>0</v>
      </c>
      <c r="FB49" s="71">
        <f t="shared" ca="1" si="55"/>
        <v>0</v>
      </c>
      <c r="FC49" s="71">
        <f t="shared" ca="1" si="56"/>
        <v>0</v>
      </c>
      <c r="FD49" s="71">
        <f t="shared" ca="1" si="57"/>
        <v>0</v>
      </c>
      <c r="FE49" s="71">
        <f t="shared" ca="1" si="58"/>
        <v>0</v>
      </c>
      <c r="FF49" s="71">
        <f t="shared" ca="1" si="59"/>
        <v>0</v>
      </c>
      <c r="FG49" s="71">
        <f t="shared" ca="1" si="60"/>
        <v>0</v>
      </c>
      <c r="FH49" s="71">
        <f t="shared" ca="1" si="61"/>
        <v>0</v>
      </c>
      <c r="FI49" s="71">
        <f t="shared" ca="1" si="62"/>
        <v>0</v>
      </c>
      <c r="FJ49" s="71">
        <f t="shared" ca="1" si="63"/>
        <v>0</v>
      </c>
      <c r="FK49" s="71">
        <f t="shared" ca="1" si="64"/>
        <v>0</v>
      </c>
      <c r="FL49" s="51" t="str">
        <f t="shared" si="65"/>
        <v>$FM$49:$FX$49</v>
      </c>
      <c r="FM49" s="72">
        <f t="shared" si="66"/>
        <v>0</v>
      </c>
      <c r="FN49" s="51">
        <f t="shared" si="67"/>
        <v>0</v>
      </c>
      <c r="FO49" s="51">
        <f t="shared" si="68"/>
        <v>0</v>
      </c>
      <c r="FP49" s="51">
        <f t="shared" si="69"/>
        <v>0</v>
      </c>
      <c r="FQ49" s="51">
        <f t="shared" si="70"/>
        <v>0</v>
      </c>
      <c r="FR49" s="51">
        <f t="shared" si="71"/>
        <v>0</v>
      </c>
      <c r="FS49" s="51">
        <f t="shared" si="72"/>
        <v>0</v>
      </c>
      <c r="FT49" s="51">
        <f t="shared" si="73"/>
        <v>0</v>
      </c>
      <c r="FU49" s="51">
        <f t="shared" si="74"/>
        <v>0</v>
      </c>
      <c r="FV49" s="51">
        <f t="shared" si="75"/>
        <v>0</v>
      </c>
      <c r="FW49" s="51">
        <f t="shared" si="76"/>
        <v>0</v>
      </c>
      <c r="FX49" s="51">
        <f t="shared" si="77"/>
        <v>0</v>
      </c>
      <c r="FY49" s="51">
        <f t="shared" si="78"/>
        <v>0</v>
      </c>
      <c r="FZ49" s="51">
        <f t="shared" si="79"/>
        <v>0</v>
      </c>
      <c r="GA49" s="51">
        <f t="shared" si="80"/>
        <v>0</v>
      </c>
      <c r="GB49" s="51">
        <f t="shared" si="81"/>
        <v>0</v>
      </c>
      <c r="GC49" s="51">
        <f t="shared" si="82"/>
        <v>0</v>
      </c>
      <c r="GD49" s="51">
        <f t="shared" si="83"/>
        <v>0</v>
      </c>
      <c r="GE49" s="51">
        <f t="shared" si="84"/>
        <v>0</v>
      </c>
      <c r="GF49" s="51">
        <f t="shared" si="85"/>
        <v>0</v>
      </c>
      <c r="GG49" s="51" t="str">
        <f t="shared" si="86"/>
        <v>GS49</v>
      </c>
      <c r="GH49" s="71">
        <f ca="1">GetDiscardScore($ER49:ER49,GH$1)</f>
        <v>0</v>
      </c>
      <c r="GI49" s="71">
        <f ca="1">GetDiscardScore($ER49:ES49,GI$1)</f>
        <v>0</v>
      </c>
      <c r="GJ49" s="71">
        <f ca="1">GetDiscardScore($ER49:ET49,GJ$1)</f>
        <v>0</v>
      </c>
      <c r="GK49" s="71">
        <f ca="1">GetDiscardScore($ER49:EU49,GK$1)</f>
        <v>0</v>
      </c>
      <c r="GL49" s="71">
        <f ca="1">GetDiscardScore($ER49:EV49,GL$1)</f>
        <v>0</v>
      </c>
      <c r="GM49" s="71">
        <f ca="1">GetDiscardScore($ER49:EW49,GM$1)</f>
        <v>0</v>
      </c>
      <c r="GN49" s="71">
        <f ca="1">GetDiscardScore($ER49:EX49,GN$1)</f>
        <v>0</v>
      </c>
      <c r="GO49" s="71">
        <f ca="1">GetDiscardScore($ER49:EY49,GO$1)</f>
        <v>0</v>
      </c>
      <c r="GP49" s="71">
        <f ca="1">GetDiscardScore($ER49:EZ49,GP$1)</f>
        <v>0</v>
      </c>
      <c r="GQ49" s="71">
        <f ca="1">GetDiscardScore($ER49:FA49,GQ$1)</f>
        <v>0</v>
      </c>
      <c r="GR49" s="71">
        <f ca="1">GetDiscardScore($ER49:FB49,GR$1)</f>
        <v>0</v>
      </c>
      <c r="GS49" s="71">
        <f ca="1">GetDiscardScore($ER49:FC49,GS$1)</f>
        <v>0</v>
      </c>
      <c r="GT49" s="71">
        <f ca="1">GetDiscardScore($ER49:FD49,GT$1)</f>
        <v>0</v>
      </c>
      <c r="GU49" s="71">
        <f ca="1">GetDiscardScore($ER49:FE49,GU$1)</f>
        <v>0</v>
      </c>
      <c r="GV49" s="71">
        <f ca="1">GetDiscardScore($ER49:FF49,GV$1)</f>
        <v>0</v>
      </c>
      <c r="GW49" s="71">
        <f ca="1">GetDiscardScore($ER49:FG49,GW$1)</f>
        <v>0</v>
      </c>
      <c r="GX49" s="71">
        <f ca="1">GetDiscardScore($ER49:FH49,GX$1)</f>
        <v>0</v>
      </c>
      <c r="GY49" s="71">
        <f ca="1">GetDiscardScore($ER49:FI49,GY$1)</f>
        <v>0</v>
      </c>
      <c r="GZ49" s="71">
        <f ca="1">GetDiscardScore($ER49:FJ49,GZ$1)</f>
        <v>0</v>
      </c>
      <c r="HA49" s="71">
        <f ca="1">GetDiscardScore($ER49:FK49,HA$1)</f>
        <v>0</v>
      </c>
      <c r="HB49" s="73" t="str">
        <f t="shared" ca="1" si="87"/>
        <v/>
      </c>
      <c r="HC49" s="72" t="str">
        <f ca="1">IF(HB49&lt;&gt;"",RANK(HB49,HB$5:INDIRECT(HC$1,TRUE),0),"")</f>
        <v/>
      </c>
      <c r="HD49" s="70" t="str">
        <f t="shared" ca="1" si="88"/>
        <v/>
      </c>
    </row>
    <row r="50" spans="1:212" s="74" customFormat="1" ht="11.25">
      <c r="A50" s="39">
        <v>46</v>
      </c>
      <c r="B50" s="39" t="str">
        <f ca="1">IF('Raw Data'!B48&lt;&gt;"",'Raw Data'!B48,"")</f>
        <v/>
      </c>
      <c r="C50" s="74" t="str">
        <f ca="1">IF('Raw Data'!C48&lt;&gt;"",'Raw Data'!C48,"")</f>
        <v/>
      </c>
      <c r="D50" s="40" t="str">
        <f t="shared" ca="1" si="22"/>
        <v/>
      </c>
      <c r="E50" s="75" t="str">
        <f t="shared" ca="1" si="23"/>
        <v/>
      </c>
      <c r="F50" s="100" t="str">
        <f t="shared" ca="1" si="90"/>
        <v/>
      </c>
      <c r="G50" s="114" t="str">
        <f ca="1">IF(AND('Raw Data'!D48&lt;&gt;"",'Raw Data'!D48&lt;&gt;0),ROUNDDOWN('Raw Data'!D48,Title!$M$1),"")</f>
        <v/>
      </c>
      <c r="H50" s="110" t="str">
        <f ca="1">IF(AND('Raw Data'!E48&lt;&gt;"",'Raw Data'!E48&lt;&gt;0),'Raw Data'!E48,"")</f>
        <v/>
      </c>
      <c r="I50" s="98" t="str">
        <f ca="1">IF(AND(G50&lt;&gt;"",G50&gt;0),IF(Title!$K$1=0,ROUNDDOWN((1000*G$1)/G50,2),ROUND((1000*G$1)/G50,2)),IF(G50="","",0))</f>
        <v/>
      </c>
      <c r="J50" s="74" t="str">
        <f ca="1">IF(K50&lt;&gt;0,RANK(K50,K$5:INDIRECT(J$1,TRUE)),"")</f>
        <v/>
      </c>
      <c r="K50" s="77">
        <f t="shared" ca="1" si="89"/>
        <v>0</v>
      </c>
      <c r="L50" s="77" t="str">
        <f t="shared" ca="1" si="91"/>
        <v/>
      </c>
      <c r="M50" s="105" t="str">
        <f ca="1">IF(L50&lt;&gt;"",RANK(L50,L$5:INDIRECT(M$1,TRUE)),"")</f>
        <v/>
      </c>
      <c r="N50" s="114" t="str">
        <f ca="1">IF(AND('Raw Data'!F48&lt;&gt;"",'Raw Data'!F48&lt;&gt;0),ROUNDDOWN('Raw Data'!F48,Title!$M$1),"")</f>
        <v/>
      </c>
      <c r="O50" s="110" t="str">
        <f ca="1">IF(AND('Raw Data'!G48&lt;&gt;"",'Raw Data'!G48&lt;&gt;0),'Raw Data'!G48,"")</f>
        <v/>
      </c>
      <c r="P50" s="98" t="str">
        <f ca="1">IF(AND(N50&gt;0,N50&lt;&gt;""),IF(Title!$K$1=0,ROUNDDOWN((1000*N$1)/N50,2),ROUND((1000*N$1)/N50,2)),IF(N50="","",0))</f>
        <v/>
      </c>
      <c r="Q50" s="74" t="str">
        <f ca="1">IF(OR(N50&lt;&gt;"",O50&lt;&gt;""),RANK(R50,R$5:INDIRECT(Q$1,TRUE)),"")</f>
        <v/>
      </c>
      <c r="R50" s="77" t="str">
        <f t="shared" ca="1" si="24"/>
        <v/>
      </c>
      <c r="S50" s="77" t="str">
        <f t="shared" ca="1" si="92"/>
        <v/>
      </c>
      <c r="T50" s="105" t="str">
        <f ca="1">IF(S50&lt;&gt;"",RANK(S50,S$5:INDIRECT(T$1,TRUE)),"")</f>
        <v/>
      </c>
      <c r="U50" s="114" t="str">
        <f ca="1">IF(AND('Raw Data'!H48&lt;&gt;"",'Raw Data'!H48&lt;&gt;0),ROUNDDOWN('Raw Data'!H48,Title!$M$1),"")</f>
        <v/>
      </c>
      <c r="V50" s="110" t="str">
        <f ca="1">IF(AND('Raw Data'!I48&lt;&gt;"",'Raw Data'!I48&lt;&gt;0),'Raw Data'!I48,"")</f>
        <v/>
      </c>
      <c r="W50" s="98" t="str">
        <f ca="1">IF(AND(U50&gt;0,U50&lt;&gt;""),IF(Title!$K$1=0,ROUNDDOWN((1000*U$1)/U50,2),ROUND((1000*U$1)/U50,2)),IF(U50="","",0))</f>
        <v/>
      </c>
      <c r="X50" s="74" t="str">
        <f ca="1">IF(OR(U50&lt;&gt;"",V50&lt;&gt;""),RANK(Y50,Y$5:INDIRECT(X$1,TRUE)),"")</f>
        <v/>
      </c>
      <c r="Y50" s="77" t="str">
        <f t="shared" ca="1" si="25"/>
        <v/>
      </c>
      <c r="Z50" s="77" t="str">
        <f t="shared" ca="1" si="93"/>
        <v/>
      </c>
      <c r="AA50" s="105" t="str">
        <f ca="1">IF(Z50&lt;&gt;"",RANK(Z50,Z$5:INDIRECT(AA$1,TRUE)),"")</f>
        <v/>
      </c>
      <c r="AB50" s="114" t="str">
        <f ca="1">IF(AND('Raw Data'!J48&lt;&gt;"",'Raw Data'!J48&lt;&gt;0),ROUNDDOWN('Raw Data'!J48,Title!$M$1),"")</f>
        <v/>
      </c>
      <c r="AC50" s="110" t="str">
        <f ca="1">IF(AND('Raw Data'!K48&lt;&gt;"",'Raw Data'!K48&lt;&gt;0),'Raw Data'!K48,"")</f>
        <v/>
      </c>
      <c r="AD50" s="98" t="str">
        <f ca="1">IF(AND(AB50&gt;0,AB50&lt;&gt;""),IF(Title!$K$1=0,ROUNDDOWN((1000*AB$1)/AB50,2),ROUND((1000*AB$1)/AB50,2)),IF(AB50="","",0))</f>
        <v/>
      </c>
      <c r="AE50" s="74" t="str">
        <f ca="1">IF(OR(AB50&lt;&gt;"",AC50&lt;&gt;""),RANK(AF50,AF$5:INDIRECT(AE$1,TRUE)),"")</f>
        <v/>
      </c>
      <c r="AF50" s="77" t="str">
        <f t="shared" ca="1" si="26"/>
        <v/>
      </c>
      <c r="AG50" s="77" t="str">
        <f t="shared" ca="1" si="94"/>
        <v/>
      </c>
      <c r="AH50" s="105" t="str">
        <f ca="1">IF(AG50&lt;&gt;"",RANK(AG50,AG$5:INDIRECT(AH$1,TRUE)),"")</f>
        <v/>
      </c>
      <c r="AI50" s="114" t="str">
        <f ca="1">IF(AND('Raw Data'!L48&lt;&gt;"",'Raw Data'!L48&lt;&gt;0),ROUNDDOWN('Raw Data'!L48,Title!$M$1),"")</f>
        <v/>
      </c>
      <c r="AJ50" s="110" t="str">
        <f ca="1">IF(AND('Raw Data'!M48&lt;&gt;"",'Raw Data'!M48&lt;&gt;0),'Raw Data'!M48,"")</f>
        <v/>
      </c>
      <c r="AK50" s="98" t="str">
        <f ca="1">IF(AND(AI50&gt;0,AI50&lt;&gt;""),IF(Title!$K$1=0,ROUNDDOWN((1000*AI$1)/AI50,2),ROUND((1000*AI$1)/AI50,2)),IF(AI50="","",0))</f>
        <v/>
      </c>
      <c r="AL50" s="74" t="str">
        <f ca="1">IF(OR(AI50&lt;&gt;"",AJ50&lt;&gt;""),RANK(AM50,AM$5:INDIRECT(AL$1,TRUE)),"")</f>
        <v/>
      </c>
      <c r="AM50" s="77" t="str">
        <f t="shared" ca="1" si="27"/>
        <v/>
      </c>
      <c r="AN50" s="77" t="str">
        <f t="shared" ca="1" si="95"/>
        <v/>
      </c>
      <c r="AO50" s="105" t="str">
        <f ca="1">IF(AN50&lt;&gt;"",RANK(AN50,AN$5:INDIRECT(AO$1,TRUE)),"")</f>
        <v/>
      </c>
      <c r="AP50" s="114" t="str">
        <f ca="1">IF(AND('Raw Data'!N48&lt;&gt;"",'Raw Data'!N48&lt;&gt;0),ROUNDDOWN('Raw Data'!N48,Title!$M$1),"")</f>
        <v/>
      </c>
      <c r="AQ50" s="110" t="str">
        <f ca="1">IF(AND('Raw Data'!O48&lt;&gt;"",'Raw Data'!O48&lt;&gt;0),'Raw Data'!O48,"")</f>
        <v/>
      </c>
      <c r="AR50" s="98" t="str">
        <f ca="1">IF(AND(AP50&gt;0,AP50&lt;&gt;""),IF(Title!$K$1=0,ROUNDDOWN((1000*AP$1)/AP50,2),ROUND((1000*AP$1)/AP50,2)),IF(AP50="","",0))</f>
        <v/>
      </c>
      <c r="AS50" s="74" t="str">
        <f ca="1">IF(OR(AP50&lt;&gt;"",AQ50&lt;&gt;""),RANK(AT50,AT$5:INDIRECT(AS$1,TRUE)),"")</f>
        <v/>
      </c>
      <c r="AT50" s="77" t="str">
        <f t="shared" ca="1" si="28"/>
        <v/>
      </c>
      <c r="AU50" s="77" t="str">
        <f t="shared" ca="1" si="96"/>
        <v/>
      </c>
      <c r="AV50" s="105" t="str">
        <f ca="1">IF(AU50&lt;&gt;"",RANK(AU50,AU$5:INDIRECT(AV$1,TRUE)),"")</f>
        <v/>
      </c>
      <c r="AW50" s="114" t="str">
        <f ca="1">IF(AND('Raw Data'!P48&lt;&gt;"",'Raw Data'!P48&lt;&gt;0),ROUNDDOWN('Raw Data'!P48,Title!$M$1),"")</f>
        <v/>
      </c>
      <c r="AX50" s="110" t="str">
        <f ca="1">IF(AND('Raw Data'!Q48&lt;&gt;"",'Raw Data'!Q48&lt;&gt;0),'Raw Data'!Q48,"")</f>
        <v/>
      </c>
      <c r="AY50" s="98" t="str">
        <f ca="1">IF(AND(AW50&gt;0,AW50&lt;&gt;""),IF(Title!$K$1=0,ROUNDDOWN((1000*AW$1)/AW50,2),ROUND((1000*AW$1)/AW50,2)),IF(AW50="","",0))</f>
        <v/>
      </c>
      <c r="AZ50" s="74" t="str">
        <f ca="1">IF(OR(AW50&lt;&gt;"",AX50&lt;&gt;""),RANK(BA50,BA$5:INDIRECT(AZ$1,TRUE)),"")</f>
        <v/>
      </c>
      <c r="BA50" s="77" t="str">
        <f t="shared" ca="1" si="29"/>
        <v/>
      </c>
      <c r="BB50" s="77" t="str">
        <f t="shared" ca="1" si="97"/>
        <v/>
      </c>
      <c r="BC50" s="105" t="str">
        <f ca="1">IF(BB50&lt;&gt;"",RANK(BB50,BB$5:INDIRECT(BC$1,TRUE)),"")</f>
        <v/>
      </c>
      <c r="BD50" s="114" t="str">
        <f ca="1">IF(AND('Raw Data'!R48&lt;&gt;"",'Raw Data'!R48&lt;&gt;0),ROUNDDOWN('Raw Data'!R48,Title!$M$1),"")</f>
        <v/>
      </c>
      <c r="BE50" s="110" t="str">
        <f ca="1">IF(AND('Raw Data'!S48&lt;&gt;"",'Raw Data'!S48&lt;&gt;0),'Raw Data'!S48,"")</f>
        <v/>
      </c>
      <c r="BF50" s="98" t="str">
        <f ca="1">IF(AND(BD50&gt;0,BD50&lt;&gt;""),IF(Title!$K$1=0,ROUNDDOWN((1000*BD$1)/BD50,2),ROUND((1000*BD$1)/BD50,2)),IF(BD50="","",0))</f>
        <v/>
      </c>
      <c r="BG50" s="74" t="str">
        <f ca="1">IF(OR(BD50&lt;&gt;"",BE50&lt;&gt;""),RANK(BH50,BH$5:INDIRECT(BG$1,TRUE)),"")</f>
        <v/>
      </c>
      <c r="BH50" s="77" t="str">
        <f t="shared" ca="1" si="30"/>
        <v/>
      </c>
      <c r="BI50" s="77" t="str">
        <f t="shared" ca="1" si="98"/>
        <v/>
      </c>
      <c r="BJ50" s="105" t="str">
        <f ca="1">IF(BI50&lt;&gt;"",RANK(BI50,BI$5:INDIRECT(BJ$1,TRUE)),"")</f>
        <v/>
      </c>
      <c r="BK50" s="114" t="str">
        <f ca="1">IF(AND('Raw Data'!T48&lt;&gt;"",'Raw Data'!T48&lt;&gt;0),ROUNDDOWN('Raw Data'!T48,Title!$M$1),"")</f>
        <v/>
      </c>
      <c r="BL50" s="110" t="str">
        <f ca="1">IF(AND('Raw Data'!U48&lt;&gt;"",'Raw Data'!U48&lt;&gt;0),'Raw Data'!U48,"")</f>
        <v/>
      </c>
      <c r="BM50" s="98" t="str">
        <f t="shared" ca="1" si="31"/>
        <v/>
      </c>
      <c r="BN50" s="74" t="str">
        <f ca="1">IF(OR(BK50&lt;&gt;"",BL50&lt;&gt;""),RANK(BO50,BO$5:INDIRECT(BN$1,TRUE)),"")</f>
        <v/>
      </c>
      <c r="BO50" s="77" t="str">
        <f t="shared" ca="1" si="32"/>
        <v/>
      </c>
      <c r="BP50" s="77" t="str">
        <f t="shared" ca="1" si="99"/>
        <v/>
      </c>
      <c r="BQ50" s="105" t="str">
        <f ca="1">IF(BP50&lt;&gt;"",RANK(BP50,BP$5:INDIRECT(BQ$1,TRUE)),"")</f>
        <v/>
      </c>
      <c r="BR50" s="114" t="str">
        <f ca="1">IF(AND('Raw Data'!V48&lt;&gt;"",'Raw Data'!V48&lt;&gt;0),ROUNDDOWN('Raw Data'!V48,Title!$M$1),"")</f>
        <v/>
      </c>
      <c r="BS50" s="110" t="str">
        <f ca="1">IF(AND('Raw Data'!W48&lt;&gt;"",'Raw Data'!W48&lt;&gt;0),'Raw Data'!W48,"")</f>
        <v/>
      </c>
      <c r="BT50" s="98" t="str">
        <f ca="1">IF(AND(BR50&gt;0,BR50&lt;&gt;""),IF(Title!$K$1=0,ROUNDDOWN((1000*BR$1)/BR50,2),ROUND((1000*BR$1)/BR50,2)),IF(BR50="","",0))</f>
        <v/>
      </c>
      <c r="BU50" s="74" t="str">
        <f ca="1">IF(OR(BR50&lt;&gt;"",BS50&lt;&gt;""),RANK(BV50,BV$5:INDIRECT(BU$1,TRUE)),"")</f>
        <v/>
      </c>
      <c r="BV50" s="77" t="str">
        <f t="shared" ca="1" si="33"/>
        <v/>
      </c>
      <c r="BW50" s="77" t="str">
        <f t="shared" ca="1" si="100"/>
        <v/>
      </c>
      <c r="BX50" s="105" t="str">
        <f ca="1">IF(BW50&lt;&gt;"",RANK(BW50,BW$5:INDIRECT(BX$1,TRUE)),"")</f>
        <v/>
      </c>
      <c r="BY50" s="114" t="str">
        <f ca="1">IF(AND('Raw Data'!X48&lt;&gt;"",'Raw Data'!X48&lt;&gt;0),ROUNDDOWN('Raw Data'!X48,Title!$M$1),"")</f>
        <v/>
      </c>
      <c r="BZ50" s="110" t="str">
        <f ca="1">IF(AND('Raw Data'!Y48&lt;&gt;"",'Raw Data'!Y48&lt;&gt;0),'Raw Data'!Y48,"")</f>
        <v/>
      </c>
      <c r="CA50" s="98" t="str">
        <f ca="1">IF(AND(BY50&gt;0,BY50&lt;&gt;""),IF(Title!$K$1=0,ROUNDDOWN((1000*BY$1)/BY50,2),ROUND((1000*BY$1)/BY50,2)),IF(BY50="","",0))</f>
        <v/>
      </c>
      <c r="CB50" s="74" t="str">
        <f ca="1">IF(OR(BY50&lt;&gt;"",BZ50&lt;&gt;""),RANK(CC50,CC$5:INDIRECT(CB$1,TRUE)),"")</f>
        <v/>
      </c>
      <c r="CC50" s="77" t="str">
        <f t="shared" ca="1" si="34"/>
        <v/>
      </c>
      <c r="CD50" s="77" t="str">
        <f t="shared" ca="1" si="101"/>
        <v/>
      </c>
      <c r="CE50" s="105" t="str">
        <f ca="1">IF(CD50&lt;&gt;"",RANK(CD50,CD$5:INDIRECT(CE$1,TRUE)),"")</f>
        <v/>
      </c>
      <c r="CF50" s="114" t="str">
        <f ca="1">IF(AND('Raw Data'!Z48&lt;&gt;"",'Raw Data'!Z48&lt;&gt;0),ROUNDDOWN('Raw Data'!Z48,Title!$M$1),"")</f>
        <v/>
      </c>
      <c r="CG50" s="110" t="str">
        <f ca="1">IF(AND('Raw Data'!AA48&lt;&gt;"",'Raw Data'!AA48&lt;&gt;0),'Raw Data'!AA48,"")</f>
        <v/>
      </c>
      <c r="CH50" s="98" t="str">
        <f ca="1">IF(AND(CF50&gt;0,CF50&lt;&gt;""),IF(Title!$K$1=0,ROUNDDOWN((1000*CF$1)/CF50,2),ROUND((1000*CF$1)/CF50,2)),IF(CF50="","",0))</f>
        <v/>
      </c>
      <c r="CI50" s="74" t="str">
        <f ca="1">IF(OR(CF50&lt;&gt;"",CG50&lt;&gt;""),RANK(CJ50,CJ$5:INDIRECT(CI$1,TRUE)),"")</f>
        <v/>
      </c>
      <c r="CJ50" s="77" t="str">
        <f t="shared" ca="1" si="35"/>
        <v/>
      </c>
      <c r="CK50" s="77" t="str">
        <f t="shared" ca="1" si="102"/>
        <v/>
      </c>
      <c r="CL50" s="105" t="str">
        <f ca="1">IF(CK50&lt;&gt;"",RANK(CK50,CK$5:INDIRECT(CL$1,TRUE)),"")</f>
        <v/>
      </c>
      <c r="CM50" s="114" t="str">
        <f ca="1">IF(AND('Raw Data'!AB48&lt;&gt;"",'Raw Data'!AB48&lt;&gt;0),ROUNDDOWN('Raw Data'!AB48,Title!$M$1),"")</f>
        <v/>
      </c>
      <c r="CN50" s="110" t="str">
        <f ca="1">IF(AND('Raw Data'!AC48&lt;&gt;"",'Raw Data'!AC48&lt;&gt;0),'Raw Data'!AC48,"")</f>
        <v/>
      </c>
      <c r="CO50" s="98" t="str">
        <f ca="1">IF(AND(CM50&gt;0,CM50&lt;&gt;""),IF(Title!$K$1=0,ROUNDDOWN((1000*CM$1)/CM50,2),ROUND((1000*CM$1)/CM50,2)),IF(CM50="","",0))</f>
        <v/>
      </c>
      <c r="CP50" s="74" t="str">
        <f ca="1">IF(OR(CM50&lt;&gt;"",CN50&lt;&gt;""),RANK(CQ50,CQ$5:INDIRECT(CP$1,TRUE)),"")</f>
        <v/>
      </c>
      <c r="CQ50" s="77" t="str">
        <f t="shared" ca="1" si="36"/>
        <v/>
      </c>
      <c r="CR50" s="77" t="str">
        <f t="shared" ca="1" si="103"/>
        <v/>
      </c>
      <c r="CS50" s="105" t="str">
        <f ca="1">IF(CR50&lt;&gt;"",RANK(CR50,CR$5:INDIRECT(CS$1,TRUE)),"")</f>
        <v/>
      </c>
      <c r="CT50" s="114" t="str">
        <f ca="1">IF(AND('Raw Data'!AD48&lt;&gt;"",'Raw Data'!AD48&lt;&gt;0),ROUNDDOWN('Raw Data'!AD48,Title!$M$1),"")</f>
        <v/>
      </c>
      <c r="CU50" s="110" t="str">
        <f ca="1">IF(AND('Raw Data'!AE48&lt;&gt;"",'Raw Data'!AE48&lt;&gt;0),'Raw Data'!AE48,"")</f>
        <v/>
      </c>
      <c r="CV50" s="98" t="str">
        <f ca="1">IF(AND(CT50&gt;0,CT50&lt;&gt;""),IF(Title!$K$1=0,ROUNDDOWN((1000*CT$1)/CT50,2),ROUND((1000*CT$1)/CT50,2)),IF(CT50="","",0))</f>
        <v/>
      </c>
      <c r="CW50" s="74" t="str">
        <f ca="1">IF(OR(CT50&lt;&gt;"",CU50&lt;&gt;""),RANK(CX50,CX$5:INDIRECT(CW$1,TRUE)),"")</f>
        <v/>
      </c>
      <c r="CX50" s="77" t="str">
        <f t="shared" ca="1" si="37"/>
        <v/>
      </c>
      <c r="CY50" s="77" t="str">
        <f t="shared" ca="1" si="104"/>
        <v/>
      </c>
      <c r="CZ50" s="105" t="str">
        <f ca="1">IF(CY50&lt;&gt;"",RANK(CY50,CY$5:INDIRECT(CZ$1,TRUE)),"")</f>
        <v/>
      </c>
      <c r="DA50" s="114" t="str">
        <f ca="1">IF(AND('Raw Data'!AF48&lt;&gt;"",'Raw Data'!AF48&lt;&gt;0),ROUNDDOWN('Raw Data'!AF48,Title!$M$1),"")</f>
        <v/>
      </c>
      <c r="DB50" s="110" t="str">
        <f ca="1">IF(AND('Raw Data'!AG48&lt;&gt;"",'Raw Data'!AG48&lt;&gt;0),'Raw Data'!AG48,"")</f>
        <v/>
      </c>
      <c r="DC50" s="98" t="str">
        <f ca="1">IF(AND(DA50&gt;0,DA50&lt;&gt;""),IF(Title!$K$1=0,ROUNDDOWN((1000*DA$1)/DA50,2),ROUND((1000*DA$1)/DA50,2)),IF(DA50="","",0))</f>
        <v/>
      </c>
      <c r="DD50" s="74" t="str">
        <f ca="1">IF(OR(DA50&lt;&gt;"",DB50&lt;&gt;""),RANK(DE50,DE$5:INDIRECT(DD$1,TRUE)),"")</f>
        <v/>
      </c>
      <c r="DE50" s="77" t="str">
        <f t="shared" ca="1" si="38"/>
        <v/>
      </c>
      <c r="DF50" s="77" t="str">
        <f t="shared" ca="1" si="105"/>
        <v/>
      </c>
      <c r="DG50" s="105" t="str">
        <f ca="1">IF(DF50&lt;&gt;"",RANK(DF50,DF$5:INDIRECT(DG$1,TRUE)),"")</f>
        <v/>
      </c>
      <c r="DH50" s="114" t="str">
        <f ca="1">IF(AND('Raw Data'!AH48&lt;&gt;"",'Raw Data'!AH48&lt;&gt;0),ROUNDDOWN('Raw Data'!AH48,Title!$M$1),"")</f>
        <v/>
      </c>
      <c r="DI50" s="110" t="str">
        <f ca="1">IF(AND('Raw Data'!AI48&lt;&gt;"",'Raw Data'!AI48&lt;&gt;0),'Raw Data'!AI48,"")</f>
        <v/>
      </c>
      <c r="DJ50" s="98" t="str">
        <f ca="1">IF(AND(DH50&gt;0,DH50&lt;&gt;""),IF(Title!$K$1=0,ROUNDDOWN((1000*DH$1)/DH50,2),ROUND((1000*DH$1)/DH50,2)),IF(DH50="","",0))</f>
        <v/>
      </c>
      <c r="DK50" s="74" t="str">
        <f ca="1">IF(OR(DH50&lt;&gt;"",DI50&lt;&gt;""),RANK(DL50,DL$5:INDIRECT(DK$1,TRUE)),"")</f>
        <v/>
      </c>
      <c r="DL50" s="77" t="str">
        <f t="shared" ca="1" si="39"/>
        <v/>
      </c>
      <c r="DM50" s="77" t="str">
        <f t="shared" ca="1" si="106"/>
        <v/>
      </c>
      <c r="DN50" s="105" t="str">
        <f ca="1">IF(DM50&lt;&gt;"",RANK(DM50,DM$5:INDIRECT(DN$1,TRUE)),"")</f>
        <v/>
      </c>
      <c r="DO50" s="114" t="str">
        <f ca="1">IF(AND('Raw Data'!AJ48&lt;&gt;"",'Raw Data'!AJ48&lt;&gt;0),ROUNDDOWN('Raw Data'!AJ48,Title!$M$1),"")</f>
        <v/>
      </c>
      <c r="DP50" s="110" t="str">
        <f ca="1">IF(AND('Raw Data'!AK48&lt;&gt;"",'Raw Data'!AK48&lt;&gt;0),'Raw Data'!AK48,"")</f>
        <v/>
      </c>
      <c r="DQ50" s="98" t="str">
        <f ca="1">IF(AND(DO50&gt;0,DO50&lt;&gt;""),IF(Title!$K$1=0,ROUNDDOWN((1000*DO$1)/DO50,2),ROUND((1000*DO$1)/DO50,2)),IF(DO50="","",0))</f>
        <v/>
      </c>
      <c r="DR50" s="74" t="str">
        <f ca="1">IF(OR(DO50&lt;&gt;"",DP50&lt;&gt;""),RANK(DS50,DS$5:INDIRECT(DR$1,TRUE)),"")</f>
        <v/>
      </c>
      <c r="DS50" s="77" t="str">
        <f t="shared" ca="1" si="40"/>
        <v/>
      </c>
      <c r="DT50" s="77" t="str">
        <f t="shared" ca="1" si="107"/>
        <v/>
      </c>
      <c r="DU50" s="105" t="str">
        <f ca="1">IF(DT50&lt;&gt;"",RANK(DT50,DT$5:INDIRECT(DU$1,TRUE)),"")</f>
        <v/>
      </c>
      <c r="DV50" s="114" t="str">
        <f ca="1">IF(AND('Raw Data'!AL48&lt;&gt;"",'Raw Data'!AL48&lt;&gt;0),ROUNDDOWN('Raw Data'!AL48,Title!$M$1),"")</f>
        <v/>
      </c>
      <c r="DW50" s="110" t="str">
        <f ca="1">IF(AND('Raw Data'!AM48&lt;&gt;"",'Raw Data'!AM48&lt;&gt;0),'Raw Data'!AM48,"")</f>
        <v/>
      </c>
      <c r="DX50" s="98" t="str">
        <f ca="1">IF(AND(DV50&gt;0,DV50&lt;&gt;""),IF(Title!$K$1=0,ROUNDDOWN((1000*DV$1)/DV50,2),ROUND((1000*DV$1)/DV50,2)),IF(DV50="","",0))</f>
        <v/>
      </c>
      <c r="DY50" s="74" t="str">
        <f ca="1">IF(OR(DV50&lt;&gt;"",DW50&lt;&gt;""),RANK(DZ50,DZ$5:INDIRECT(DY$1,TRUE)),"")</f>
        <v/>
      </c>
      <c r="DZ50" s="77" t="str">
        <f t="shared" ca="1" si="41"/>
        <v/>
      </c>
      <c r="EA50" s="77" t="str">
        <f t="shared" ca="1" si="108"/>
        <v/>
      </c>
      <c r="EB50" s="105" t="str">
        <f ca="1">IF(EA50&lt;&gt;"",RANK(EA50,EA$5:INDIRECT(EB$1,TRUE)),"")</f>
        <v/>
      </c>
      <c r="EC50" s="114" t="str">
        <f ca="1">IF(AND('Raw Data'!AN48&lt;&gt;"",'Raw Data'!AN48&lt;&gt;0),ROUNDDOWN('Raw Data'!AN48,Title!$M$1),"")</f>
        <v/>
      </c>
      <c r="ED50" s="110" t="str">
        <f ca="1">IF(AND('Raw Data'!AO48&lt;&gt;"",'Raw Data'!AO48&lt;&gt;0),'Raw Data'!AO48,"")</f>
        <v/>
      </c>
      <c r="EE50" s="98" t="str">
        <f ca="1">IF(AND(EC50&gt;0,EC50&lt;&gt;""),IF(Title!$K$1=0,ROUNDDOWN((1000*EC$1)/EC50,2),ROUND((1000*EC$1)/EC50,2)),IF(EC50="","",0))</f>
        <v/>
      </c>
      <c r="EF50" s="74" t="str">
        <f ca="1">IF(OR(EC50&lt;&gt;"",ED50&lt;&gt;""),RANK(EG50,EG$5:INDIRECT(EF$1,TRUE)),"")</f>
        <v/>
      </c>
      <c r="EG50" s="77" t="str">
        <f t="shared" ca="1" si="42"/>
        <v/>
      </c>
      <c r="EH50" s="77" t="str">
        <f t="shared" ca="1" si="109"/>
        <v/>
      </c>
      <c r="EI50" s="105" t="str">
        <f ca="1">IF(EH50&lt;&gt;"",RANK(EH50,EH$5:INDIRECT(EI$1,TRUE)),"")</f>
        <v/>
      </c>
      <c r="EJ50" s="114" t="str">
        <f ca="1">IF(AND('Raw Data'!AP48&lt;&gt;"",'Raw Data'!AP48&lt;&gt;0),ROUNDDOWN('Raw Data'!AP48,Title!$M$1),"")</f>
        <v/>
      </c>
      <c r="EK50" s="107" t="str">
        <f ca="1">IF(AND('Raw Data'!AQ48&lt;&gt;"",'Raw Data'!AQ48&lt;&gt;0),'Raw Data'!AQ48,"")</f>
        <v/>
      </c>
      <c r="EL50" s="98" t="str">
        <f ca="1">IF(AND(EJ50&gt;0,EJ50&lt;&gt;""),IF(Title!$K$1=0,ROUNDDOWN((1000*EJ$1)/EJ50,2),ROUND((1000*EJ$1)/EJ50,2)),IF(EJ50="","",0))</f>
        <v/>
      </c>
      <c r="EM50" s="74" t="str">
        <f ca="1">IF(OR(EJ50&lt;&gt;"",EK50&lt;&gt;""),RANK(EN50,EN$5:INDIRECT(EM$1,TRUE)),"")</f>
        <v/>
      </c>
      <c r="EN50" s="77" t="str">
        <f t="shared" ca="1" si="43"/>
        <v/>
      </c>
      <c r="EO50" s="77" t="str">
        <f t="shared" ca="1" si="110"/>
        <v/>
      </c>
      <c r="EP50" s="105" t="str">
        <f ca="1">IF(EO50&lt;&gt;"",RANK(EO50,EO$5:INDIRECT(EP$1,TRUE)),"")</f>
        <v/>
      </c>
      <c r="EQ50" s="74" t="str">
        <f t="shared" ca="1" si="44"/>
        <v>$ER$50:$FC$50</v>
      </c>
      <c r="ER50" s="77">
        <f t="shared" si="45"/>
        <v>0</v>
      </c>
      <c r="ES50" s="77">
        <f t="shared" ca="1" si="46"/>
        <v>0</v>
      </c>
      <c r="ET50" s="77">
        <f t="shared" ca="1" si="47"/>
        <v>0</v>
      </c>
      <c r="EU50" s="77">
        <f t="shared" ca="1" si="48"/>
        <v>0</v>
      </c>
      <c r="EV50" s="77">
        <f t="shared" ca="1" si="49"/>
        <v>0</v>
      </c>
      <c r="EW50" s="77">
        <f t="shared" ca="1" si="50"/>
        <v>0</v>
      </c>
      <c r="EX50" s="77">
        <f t="shared" ca="1" si="51"/>
        <v>0</v>
      </c>
      <c r="EY50" s="77">
        <f t="shared" ca="1" si="52"/>
        <v>0</v>
      </c>
      <c r="EZ50" s="77">
        <f t="shared" ca="1" si="53"/>
        <v>0</v>
      </c>
      <c r="FA50" s="77">
        <f t="shared" ca="1" si="54"/>
        <v>0</v>
      </c>
      <c r="FB50" s="77">
        <f t="shared" ca="1" si="55"/>
        <v>0</v>
      </c>
      <c r="FC50" s="77">
        <f t="shared" ca="1" si="56"/>
        <v>0</v>
      </c>
      <c r="FD50" s="77">
        <f t="shared" ca="1" si="57"/>
        <v>0</v>
      </c>
      <c r="FE50" s="77">
        <f t="shared" ca="1" si="58"/>
        <v>0</v>
      </c>
      <c r="FF50" s="77">
        <f t="shared" ca="1" si="59"/>
        <v>0</v>
      </c>
      <c r="FG50" s="77">
        <f t="shared" ca="1" si="60"/>
        <v>0</v>
      </c>
      <c r="FH50" s="77">
        <f t="shared" ca="1" si="61"/>
        <v>0</v>
      </c>
      <c r="FI50" s="77">
        <f t="shared" ca="1" si="62"/>
        <v>0</v>
      </c>
      <c r="FJ50" s="77">
        <f t="shared" ca="1" si="63"/>
        <v>0</v>
      </c>
      <c r="FK50" s="77">
        <f t="shared" ca="1" si="64"/>
        <v>0</v>
      </c>
      <c r="FL50" s="74" t="str">
        <f t="shared" si="65"/>
        <v>$FM$50:$FX$50</v>
      </c>
      <c r="FM50" s="78">
        <f t="shared" si="66"/>
        <v>0</v>
      </c>
      <c r="FN50" s="74">
        <f t="shared" si="67"/>
        <v>0</v>
      </c>
      <c r="FO50" s="74">
        <f t="shared" si="68"/>
        <v>0</v>
      </c>
      <c r="FP50" s="74">
        <f t="shared" si="69"/>
        <v>0</v>
      </c>
      <c r="FQ50" s="74">
        <f t="shared" si="70"/>
        <v>0</v>
      </c>
      <c r="FR50" s="74">
        <f t="shared" si="71"/>
        <v>0</v>
      </c>
      <c r="FS50" s="74">
        <f t="shared" si="72"/>
        <v>0</v>
      </c>
      <c r="FT50" s="74">
        <f t="shared" si="73"/>
        <v>0</v>
      </c>
      <c r="FU50" s="74">
        <f t="shared" si="74"/>
        <v>0</v>
      </c>
      <c r="FV50" s="74">
        <f t="shared" si="75"/>
        <v>0</v>
      </c>
      <c r="FW50" s="74">
        <f t="shared" si="76"/>
        <v>0</v>
      </c>
      <c r="FX50" s="74">
        <f t="shared" si="77"/>
        <v>0</v>
      </c>
      <c r="FY50" s="74">
        <f t="shared" si="78"/>
        <v>0</v>
      </c>
      <c r="FZ50" s="74">
        <f t="shared" si="79"/>
        <v>0</v>
      </c>
      <c r="GA50" s="74">
        <f t="shared" si="80"/>
        <v>0</v>
      </c>
      <c r="GB50" s="74">
        <f t="shared" si="81"/>
        <v>0</v>
      </c>
      <c r="GC50" s="74">
        <f t="shared" si="82"/>
        <v>0</v>
      </c>
      <c r="GD50" s="74">
        <f t="shared" si="83"/>
        <v>0</v>
      </c>
      <c r="GE50" s="74">
        <f t="shared" si="84"/>
        <v>0</v>
      </c>
      <c r="GF50" s="74">
        <f t="shared" si="85"/>
        <v>0</v>
      </c>
      <c r="GG50" s="74" t="str">
        <f t="shared" si="86"/>
        <v>GS50</v>
      </c>
      <c r="GH50" s="77">
        <f ca="1">GetDiscardScore($ER50:ER50,GH$1)</f>
        <v>0</v>
      </c>
      <c r="GI50" s="77">
        <f ca="1">GetDiscardScore($ER50:ES50,GI$1)</f>
        <v>0</v>
      </c>
      <c r="GJ50" s="77">
        <f ca="1">GetDiscardScore($ER50:ET50,GJ$1)</f>
        <v>0</v>
      </c>
      <c r="GK50" s="77">
        <f ca="1">GetDiscardScore($ER50:EU50,GK$1)</f>
        <v>0</v>
      </c>
      <c r="GL50" s="77">
        <f ca="1">GetDiscardScore($ER50:EV50,GL$1)</f>
        <v>0</v>
      </c>
      <c r="GM50" s="77">
        <f ca="1">GetDiscardScore($ER50:EW50,GM$1)</f>
        <v>0</v>
      </c>
      <c r="GN50" s="77">
        <f ca="1">GetDiscardScore($ER50:EX50,GN$1)</f>
        <v>0</v>
      </c>
      <c r="GO50" s="77">
        <f ca="1">GetDiscardScore($ER50:EY50,GO$1)</f>
        <v>0</v>
      </c>
      <c r="GP50" s="77">
        <f ca="1">GetDiscardScore($ER50:EZ50,GP$1)</f>
        <v>0</v>
      </c>
      <c r="GQ50" s="77">
        <f ca="1">GetDiscardScore($ER50:FA50,GQ$1)</f>
        <v>0</v>
      </c>
      <c r="GR50" s="77">
        <f ca="1">GetDiscardScore($ER50:FB50,GR$1)</f>
        <v>0</v>
      </c>
      <c r="GS50" s="77">
        <f ca="1">GetDiscardScore($ER50:FC50,GS$1)</f>
        <v>0</v>
      </c>
      <c r="GT50" s="77">
        <f ca="1">GetDiscardScore($ER50:FD50,GT$1)</f>
        <v>0</v>
      </c>
      <c r="GU50" s="77">
        <f ca="1">GetDiscardScore($ER50:FE50,GU$1)</f>
        <v>0</v>
      </c>
      <c r="GV50" s="77">
        <f ca="1">GetDiscardScore($ER50:FF50,GV$1)</f>
        <v>0</v>
      </c>
      <c r="GW50" s="77">
        <f ca="1">GetDiscardScore($ER50:FG50,GW$1)</f>
        <v>0</v>
      </c>
      <c r="GX50" s="77">
        <f ca="1">GetDiscardScore($ER50:FH50,GX$1)</f>
        <v>0</v>
      </c>
      <c r="GY50" s="77">
        <f ca="1">GetDiscardScore($ER50:FI50,GY$1)</f>
        <v>0</v>
      </c>
      <c r="GZ50" s="77">
        <f ca="1">GetDiscardScore($ER50:FJ50,GZ$1)</f>
        <v>0</v>
      </c>
      <c r="HA50" s="77">
        <f ca="1">GetDiscardScore($ER50:FK50,HA$1)</f>
        <v>0</v>
      </c>
      <c r="HB50" s="79" t="str">
        <f t="shared" ca="1" si="87"/>
        <v/>
      </c>
      <c r="HC50" s="78" t="str">
        <f ca="1">IF(HB50&lt;&gt;"",RANK(HB50,HB$5:INDIRECT(HC$1,TRUE),0),"")</f>
        <v/>
      </c>
      <c r="HD50" s="76" t="str">
        <f t="shared" ca="1" si="88"/>
        <v/>
      </c>
    </row>
    <row r="51" spans="1:212" s="74" customFormat="1" ht="11.25">
      <c r="A51" s="39">
        <v>47</v>
      </c>
      <c r="B51" s="39" t="str">
        <f ca="1">IF('Raw Data'!B49&lt;&gt;"",'Raw Data'!B49,"")</f>
        <v/>
      </c>
      <c r="C51" s="74" t="str">
        <f ca="1">IF('Raw Data'!C49&lt;&gt;"",'Raw Data'!C49,"")</f>
        <v/>
      </c>
      <c r="D51" s="40" t="str">
        <f t="shared" ca="1" si="22"/>
        <v/>
      </c>
      <c r="E51" s="75" t="str">
        <f t="shared" ca="1" si="23"/>
        <v/>
      </c>
      <c r="F51" s="100" t="str">
        <f t="shared" ca="1" si="90"/>
        <v/>
      </c>
      <c r="G51" s="114" t="str">
        <f ca="1">IF(AND('Raw Data'!D49&lt;&gt;"",'Raw Data'!D49&lt;&gt;0),ROUNDDOWN('Raw Data'!D49,Title!$M$1),"")</f>
        <v/>
      </c>
      <c r="H51" s="110" t="str">
        <f ca="1">IF(AND('Raw Data'!E49&lt;&gt;"",'Raw Data'!E49&lt;&gt;0),'Raw Data'!E49,"")</f>
        <v/>
      </c>
      <c r="I51" s="98" t="str">
        <f ca="1">IF(AND(G51&lt;&gt;"",G51&gt;0),IF(Title!$K$1=0,ROUNDDOWN((1000*G$1)/G51,2),ROUND((1000*G$1)/G51,2)),IF(G51="","",0))</f>
        <v/>
      </c>
      <c r="J51" s="74" t="str">
        <f ca="1">IF(K51&lt;&gt;0,RANK(K51,K$5:INDIRECT(J$1,TRUE)),"")</f>
        <v/>
      </c>
      <c r="K51" s="77">
        <f t="shared" ca="1" si="89"/>
        <v>0</v>
      </c>
      <c r="L51" s="77" t="str">
        <f t="shared" ca="1" si="91"/>
        <v/>
      </c>
      <c r="M51" s="105" t="str">
        <f ca="1">IF(L51&lt;&gt;"",RANK(L51,L$5:INDIRECT(M$1,TRUE)),"")</f>
        <v/>
      </c>
      <c r="N51" s="114" t="str">
        <f ca="1">IF(AND('Raw Data'!F49&lt;&gt;"",'Raw Data'!F49&lt;&gt;0),ROUNDDOWN('Raw Data'!F49,Title!$M$1),"")</f>
        <v/>
      </c>
      <c r="O51" s="110" t="str">
        <f ca="1">IF(AND('Raw Data'!G49&lt;&gt;"",'Raw Data'!G49&lt;&gt;0),'Raw Data'!G49,"")</f>
        <v/>
      </c>
      <c r="P51" s="98" t="str">
        <f ca="1">IF(AND(N51&gt;0,N51&lt;&gt;""),IF(Title!$K$1=0,ROUNDDOWN((1000*N$1)/N51,2),ROUND((1000*N$1)/N51,2)),IF(N51="","",0))</f>
        <v/>
      </c>
      <c r="Q51" s="74" t="str">
        <f ca="1">IF(OR(N51&lt;&gt;"",O51&lt;&gt;""),RANK(R51,R$5:INDIRECT(Q$1,TRUE)),"")</f>
        <v/>
      </c>
      <c r="R51" s="77" t="str">
        <f t="shared" ca="1" si="24"/>
        <v/>
      </c>
      <c r="S51" s="77" t="str">
        <f t="shared" ca="1" si="92"/>
        <v/>
      </c>
      <c r="T51" s="105" t="str">
        <f ca="1">IF(S51&lt;&gt;"",RANK(S51,S$5:INDIRECT(T$1,TRUE)),"")</f>
        <v/>
      </c>
      <c r="U51" s="114" t="str">
        <f ca="1">IF(AND('Raw Data'!H49&lt;&gt;"",'Raw Data'!H49&lt;&gt;0),ROUNDDOWN('Raw Data'!H49,Title!$M$1),"")</f>
        <v/>
      </c>
      <c r="V51" s="110" t="str">
        <f ca="1">IF(AND('Raw Data'!I49&lt;&gt;"",'Raw Data'!I49&lt;&gt;0),'Raw Data'!I49,"")</f>
        <v/>
      </c>
      <c r="W51" s="98" t="str">
        <f ca="1">IF(AND(U51&gt;0,U51&lt;&gt;""),IF(Title!$K$1=0,ROUNDDOWN((1000*U$1)/U51,2),ROUND((1000*U$1)/U51,2)),IF(U51="","",0))</f>
        <v/>
      </c>
      <c r="X51" s="74" t="str">
        <f ca="1">IF(OR(U51&lt;&gt;"",V51&lt;&gt;""),RANK(Y51,Y$5:INDIRECT(X$1,TRUE)),"")</f>
        <v/>
      </c>
      <c r="Y51" s="77" t="str">
        <f t="shared" ca="1" si="25"/>
        <v/>
      </c>
      <c r="Z51" s="77" t="str">
        <f t="shared" ca="1" si="93"/>
        <v/>
      </c>
      <c r="AA51" s="105" t="str">
        <f ca="1">IF(Z51&lt;&gt;"",RANK(Z51,Z$5:INDIRECT(AA$1,TRUE)),"")</f>
        <v/>
      </c>
      <c r="AB51" s="114" t="str">
        <f ca="1">IF(AND('Raw Data'!J49&lt;&gt;"",'Raw Data'!J49&lt;&gt;0),ROUNDDOWN('Raw Data'!J49,Title!$M$1),"")</f>
        <v/>
      </c>
      <c r="AC51" s="110" t="str">
        <f ca="1">IF(AND('Raw Data'!K49&lt;&gt;"",'Raw Data'!K49&lt;&gt;0),'Raw Data'!K49,"")</f>
        <v/>
      </c>
      <c r="AD51" s="98" t="str">
        <f ca="1">IF(AND(AB51&gt;0,AB51&lt;&gt;""),IF(Title!$K$1=0,ROUNDDOWN((1000*AB$1)/AB51,2),ROUND((1000*AB$1)/AB51,2)),IF(AB51="","",0))</f>
        <v/>
      </c>
      <c r="AE51" s="74" t="str">
        <f ca="1">IF(OR(AB51&lt;&gt;"",AC51&lt;&gt;""),RANK(AF51,AF$5:INDIRECT(AE$1,TRUE)),"")</f>
        <v/>
      </c>
      <c r="AF51" s="77" t="str">
        <f t="shared" ca="1" si="26"/>
        <v/>
      </c>
      <c r="AG51" s="77" t="str">
        <f t="shared" ca="1" si="94"/>
        <v/>
      </c>
      <c r="AH51" s="105" t="str">
        <f ca="1">IF(AG51&lt;&gt;"",RANK(AG51,AG$5:INDIRECT(AH$1,TRUE)),"")</f>
        <v/>
      </c>
      <c r="AI51" s="114" t="str">
        <f ca="1">IF(AND('Raw Data'!L49&lt;&gt;"",'Raw Data'!L49&lt;&gt;0),ROUNDDOWN('Raw Data'!L49,Title!$M$1),"")</f>
        <v/>
      </c>
      <c r="AJ51" s="110" t="str">
        <f ca="1">IF(AND('Raw Data'!M49&lt;&gt;"",'Raw Data'!M49&lt;&gt;0),'Raw Data'!M49,"")</f>
        <v/>
      </c>
      <c r="AK51" s="98" t="str">
        <f ca="1">IF(AND(AI51&gt;0,AI51&lt;&gt;""),IF(Title!$K$1=0,ROUNDDOWN((1000*AI$1)/AI51,2),ROUND((1000*AI$1)/AI51,2)),IF(AI51="","",0))</f>
        <v/>
      </c>
      <c r="AL51" s="74" t="str">
        <f ca="1">IF(OR(AI51&lt;&gt;"",AJ51&lt;&gt;""),RANK(AM51,AM$5:INDIRECT(AL$1,TRUE)),"")</f>
        <v/>
      </c>
      <c r="AM51" s="77" t="str">
        <f t="shared" ca="1" si="27"/>
        <v/>
      </c>
      <c r="AN51" s="77" t="str">
        <f t="shared" ca="1" si="95"/>
        <v/>
      </c>
      <c r="AO51" s="105" t="str">
        <f ca="1">IF(AN51&lt;&gt;"",RANK(AN51,AN$5:INDIRECT(AO$1,TRUE)),"")</f>
        <v/>
      </c>
      <c r="AP51" s="114" t="str">
        <f ca="1">IF(AND('Raw Data'!N49&lt;&gt;"",'Raw Data'!N49&lt;&gt;0),ROUNDDOWN('Raw Data'!N49,Title!$M$1),"")</f>
        <v/>
      </c>
      <c r="AQ51" s="110" t="str">
        <f ca="1">IF(AND('Raw Data'!O49&lt;&gt;"",'Raw Data'!O49&lt;&gt;0),'Raw Data'!O49,"")</f>
        <v/>
      </c>
      <c r="AR51" s="98" t="str">
        <f ca="1">IF(AND(AP51&gt;0,AP51&lt;&gt;""),IF(Title!$K$1=0,ROUNDDOWN((1000*AP$1)/AP51,2),ROUND((1000*AP$1)/AP51,2)),IF(AP51="","",0))</f>
        <v/>
      </c>
      <c r="AS51" s="74" t="str">
        <f ca="1">IF(OR(AP51&lt;&gt;"",AQ51&lt;&gt;""),RANK(AT51,AT$5:INDIRECT(AS$1,TRUE)),"")</f>
        <v/>
      </c>
      <c r="AT51" s="77" t="str">
        <f t="shared" ca="1" si="28"/>
        <v/>
      </c>
      <c r="AU51" s="77" t="str">
        <f t="shared" ca="1" si="96"/>
        <v/>
      </c>
      <c r="AV51" s="105" t="str">
        <f ca="1">IF(AU51&lt;&gt;"",RANK(AU51,AU$5:INDIRECT(AV$1,TRUE)),"")</f>
        <v/>
      </c>
      <c r="AW51" s="114" t="str">
        <f ca="1">IF(AND('Raw Data'!P49&lt;&gt;"",'Raw Data'!P49&lt;&gt;0),ROUNDDOWN('Raw Data'!P49,Title!$M$1),"")</f>
        <v/>
      </c>
      <c r="AX51" s="110" t="str">
        <f ca="1">IF(AND('Raw Data'!Q49&lt;&gt;"",'Raw Data'!Q49&lt;&gt;0),'Raw Data'!Q49,"")</f>
        <v/>
      </c>
      <c r="AY51" s="98" t="str">
        <f ca="1">IF(AND(AW51&gt;0,AW51&lt;&gt;""),IF(Title!$K$1=0,ROUNDDOWN((1000*AW$1)/AW51,2),ROUND((1000*AW$1)/AW51,2)),IF(AW51="","",0))</f>
        <v/>
      </c>
      <c r="AZ51" s="74" t="str">
        <f ca="1">IF(OR(AW51&lt;&gt;"",AX51&lt;&gt;""),RANK(BA51,BA$5:INDIRECT(AZ$1,TRUE)),"")</f>
        <v/>
      </c>
      <c r="BA51" s="77" t="str">
        <f t="shared" ca="1" si="29"/>
        <v/>
      </c>
      <c r="BB51" s="77" t="str">
        <f t="shared" ca="1" si="97"/>
        <v/>
      </c>
      <c r="BC51" s="105" t="str">
        <f ca="1">IF(BB51&lt;&gt;"",RANK(BB51,BB$5:INDIRECT(BC$1,TRUE)),"")</f>
        <v/>
      </c>
      <c r="BD51" s="114" t="str">
        <f ca="1">IF(AND('Raw Data'!R49&lt;&gt;"",'Raw Data'!R49&lt;&gt;0),ROUNDDOWN('Raw Data'!R49,Title!$M$1),"")</f>
        <v/>
      </c>
      <c r="BE51" s="110" t="str">
        <f ca="1">IF(AND('Raw Data'!S49&lt;&gt;"",'Raw Data'!S49&lt;&gt;0),'Raw Data'!S49,"")</f>
        <v/>
      </c>
      <c r="BF51" s="98" t="str">
        <f ca="1">IF(AND(BD51&gt;0,BD51&lt;&gt;""),IF(Title!$K$1=0,ROUNDDOWN((1000*BD$1)/BD51,2),ROUND((1000*BD$1)/BD51,2)),IF(BD51="","",0))</f>
        <v/>
      </c>
      <c r="BG51" s="74" t="str">
        <f ca="1">IF(OR(BD51&lt;&gt;"",BE51&lt;&gt;""),RANK(BH51,BH$5:INDIRECT(BG$1,TRUE)),"")</f>
        <v/>
      </c>
      <c r="BH51" s="77" t="str">
        <f t="shared" ca="1" si="30"/>
        <v/>
      </c>
      <c r="BI51" s="77" t="str">
        <f t="shared" ca="1" si="98"/>
        <v/>
      </c>
      <c r="BJ51" s="105" t="str">
        <f ca="1">IF(BI51&lt;&gt;"",RANK(BI51,BI$5:INDIRECT(BJ$1,TRUE)),"")</f>
        <v/>
      </c>
      <c r="BK51" s="114" t="str">
        <f ca="1">IF(AND('Raw Data'!T49&lt;&gt;"",'Raw Data'!T49&lt;&gt;0),ROUNDDOWN('Raw Data'!T49,Title!$M$1),"")</f>
        <v/>
      </c>
      <c r="BL51" s="110" t="str">
        <f ca="1">IF(AND('Raw Data'!U49&lt;&gt;"",'Raw Data'!U49&lt;&gt;0),'Raw Data'!U49,"")</f>
        <v/>
      </c>
      <c r="BM51" s="98" t="str">
        <f t="shared" ca="1" si="31"/>
        <v/>
      </c>
      <c r="BN51" s="74" t="str">
        <f ca="1">IF(OR(BK51&lt;&gt;"",BL51&lt;&gt;""),RANK(BO51,BO$5:INDIRECT(BN$1,TRUE)),"")</f>
        <v/>
      </c>
      <c r="BO51" s="77" t="str">
        <f t="shared" ca="1" si="32"/>
        <v/>
      </c>
      <c r="BP51" s="77" t="str">
        <f t="shared" ca="1" si="99"/>
        <v/>
      </c>
      <c r="BQ51" s="105" t="str">
        <f ca="1">IF(BP51&lt;&gt;"",RANK(BP51,BP$5:INDIRECT(BQ$1,TRUE)),"")</f>
        <v/>
      </c>
      <c r="BR51" s="114" t="str">
        <f ca="1">IF(AND('Raw Data'!V49&lt;&gt;"",'Raw Data'!V49&lt;&gt;0),ROUNDDOWN('Raw Data'!V49,Title!$M$1),"")</f>
        <v/>
      </c>
      <c r="BS51" s="110" t="str">
        <f ca="1">IF(AND('Raw Data'!W49&lt;&gt;"",'Raw Data'!W49&lt;&gt;0),'Raw Data'!W49,"")</f>
        <v/>
      </c>
      <c r="BT51" s="98" t="str">
        <f ca="1">IF(AND(BR51&gt;0,BR51&lt;&gt;""),IF(Title!$K$1=0,ROUNDDOWN((1000*BR$1)/BR51,2),ROUND((1000*BR$1)/BR51,2)),IF(BR51="","",0))</f>
        <v/>
      </c>
      <c r="BU51" s="74" t="str">
        <f ca="1">IF(OR(BR51&lt;&gt;"",BS51&lt;&gt;""),RANK(BV51,BV$5:INDIRECT(BU$1,TRUE)),"")</f>
        <v/>
      </c>
      <c r="BV51" s="77" t="str">
        <f t="shared" ca="1" si="33"/>
        <v/>
      </c>
      <c r="BW51" s="77" t="str">
        <f t="shared" ca="1" si="100"/>
        <v/>
      </c>
      <c r="BX51" s="105" t="str">
        <f ca="1">IF(BW51&lt;&gt;"",RANK(BW51,BW$5:INDIRECT(BX$1,TRUE)),"")</f>
        <v/>
      </c>
      <c r="BY51" s="114" t="str">
        <f ca="1">IF(AND('Raw Data'!X49&lt;&gt;"",'Raw Data'!X49&lt;&gt;0),ROUNDDOWN('Raw Data'!X49,Title!$M$1),"")</f>
        <v/>
      </c>
      <c r="BZ51" s="110" t="str">
        <f ca="1">IF(AND('Raw Data'!Y49&lt;&gt;"",'Raw Data'!Y49&lt;&gt;0),'Raw Data'!Y49,"")</f>
        <v/>
      </c>
      <c r="CA51" s="98" t="str">
        <f ca="1">IF(AND(BY51&gt;0,BY51&lt;&gt;""),IF(Title!$K$1=0,ROUNDDOWN((1000*BY$1)/BY51,2),ROUND((1000*BY$1)/BY51,2)),IF(BY51="","",0))</f>
        <v/>
      </c>
      <c r="CB51" s="74" t="str">
        <f ca="1">IF(OR(BY51&lt;&gt;"",BZ51&lt;&gt;""),RANK(CC51,CC$5:INDIRECT(CB$1,TRUE)),"")</f>
        <v/>
      </c>
      <c r="CC51" s="77" t="str">
        <f t="shared" ca="1" si="34"/>
        <v/>
      </c>
      <c r="CD51" s="77" t="str">
        <f t="shared" ca="1" si="101"/>
        <v/>
      </c>
      <c r="CE51" s="105" t="str">
        <f ca="1">IF(CD51&lt;&gt;"",RANK(CD51,CD$5:INDIRECT(CE$1,TRUE)),"")</f>
        <v/>
      </c>
      <c r="CF51" s="114" t="str">
        <f ca="1">IF(AND('Raw Data'!Z49&lt;&gt;"",'Raw Data'!Z49&lt;&gt;0),ROUNDDOWN('Raw Data'!Z49,Title!$M$1),"")</f>
        <v/>
      </c>
      <c r="CG51" s="110" t="str">
        <f ca="1">IF(AND('Raw Data'!AA49&lt;&gt;"",'Raw Data'!AA49&lt;&gt;0),'Raw Data'!AA49,"")</f>
        <v/>
      </c>
      <c r="CH51" s="98" t="str">
        <f ca="1">IF(AND(CF51&gt;0,CF51&lt;&gt;""),IF(Title!$K$1=0,ROUNDDOWN((1000*CF$1)/CF51,2),ROUND((1000*CF$1)/CF51,2)),IF(CF51="","",0))</f>
        <v/>
      </c>
      <c r="CI51" s="74" t="str">
        <f ca="1">IF(OR(CF51&lt;&gt;"",CG51&lt;&gt;""),RANK(CJ51,CJ$5:INDIRECT(CI$1,TRUE)),"")</f>
        <v/>
      </c>
      <c r="CJ51" s="77" t="str">
        <f t="shared" ca="1" si="35"/>
        <v/>
      </c>
      <c r="CK51" s="77" t="str">
        <f t="shared" ca="1" si="102"/>
        <v/>
      </c>
      <c r="CL51" s="105" t="str">
        <f ca="1">IF(CK51&lt;&gt;"",RANK(CK51,CK$5:INDIRECT(CL$1,TRUE)),"")</f>
        <v/>
      </c>
      <c r="CM51" s="114" t="str">
        <f ca="1">IF(AND('Raw Data'!AB49&lt;&gt;"",'Raw Data'!AB49&lt;&gt;0),ROUNDDOWN('Raw Data'!AB49,Title!$M$1),"")</f>
        <v/>
      </c>
      <c r="CN51" s="110" t="str">
        <f ca="1">IF(AND('Raw Data'!AC49&lt;&gt;"",'Raw Data'!AC49&lt;&gt;0),'Raw Data'!AC49,"")</f>
        <v/>
      </c>
      <c r="CO51" s="98" t="str">
        <f ca="1">IF(AND(CM51&gt;0,CM51&lt;&gt;""),IF(Title!$K$1=0,ROUNDDOWN((1000*CM$1)/CM51,2),ROUND((1000*CM$1)/CM51,2)),IF(CM51="","",0))</f>
        <v/>
      </c>
      <c r="CP51" s="74" t="str">
        <f ca="1">IF(OR(CM51&lt;&gt;"",CN51&lt;&gt;""),RANK(CQ51,CQ$5:INDIRECT(CP$1,TRUE)),"")</f>
        <v/>
      </c>
      <c r="CQ51" s="77" t="str">
        <f t="shared" ca="1" si="36"/>
        <v/>
      </c>
      <c r="CR51" s="77" t="str">
        <f t="shared" ca="1" si="103"/>
        <v/>
      </c>
      <c r="CS51" s="105" t="str">
        <f ca="1">IF(CR51&lt;&gt;"",RANK(CR51,CR$5:INDIRECT(CS$1,TRUE)),"")</f>
        <v/>
      </c>
      <c r="CT51" s="114" t="str">
        <f ca="1">IF(AND('Raw Data'!AD49&lt;&gt;"",'Raw Data'!AD49&lt;&gt;0),ROUNDDOWN('Raw Data'!AD49,Title!$M$1),"")</f>
        <v/>
      </c>
      <c r="CU51" s="110" t="str">
        <f ca="1">IF(AND('Raw Data'!AE49&lt;&gt;"",'Raw Data'!AE49&lt;&gt;0),'Raw Data'!AE49,"")</f>
        <v/>
      </c>
      <c r="CV51" s="98" t="str">
        <f ca="1">IF(AND(CT51&gt;0,CT51&lt;&gt;""),IF(Title!$K$1=0,ROUNDDOWN((1000*CT$1)/CT51,2),ROUND((1000*CT$1)/CT51,2)),IF(CT51="","",0))</f>
        <v/>
      </c>
      <c r="CW51" s="74" t="str">
        <f ca="1">IF(OR(CT51&lt;&gt;"",CU51&lt;&gt;""),RANK(CX51,CX$5:INDIRECT(CW$1,TRUE)),"")</f>
        <v/>
      </c>
      <c r="CX51" s="77" t="str">
        <f t="shared" ca="1" si="37"/>
        <v/>
      </c>
      <c r="CY51" s="77" t="str">
        <f t="shared" ca="1" si="104"/>
        <v/>
      </c>
      <c r="CZ51" s="105" t="str">
        <f ca="1">IF(CY51&lt;&gt;"",RANK(CY51,CY$5:INDIRECT(CZ$1,TRUE)),"")</f>
        <v/>
      </c>
      <c r="DA51" s="114" t="str">
        <f ca="1">IF(AND('Raw Data'!AF49&lt;&gt;"",'Raw Data'!AF49&lt;&gt;0),ROUNDDOWN('Raw Data'!AF49,Title!$M$1),"")</f>
        <v/>
      </c>
      <c r="DB51" s="110" t="str">
        <f ca="1">IF(AND('Raw Data'!AG49&lt;&gt;"",'Raw Data'!AG49&lt;&gt;0),'Raw Data'!AG49,"")</f>
        <v/>
      </c>
      <c r="DC51" s="98" t="str">
        <f ca="1">IF(AND(DA51&gt;0,DA51&lt;&gt;""),IF(Title!$K$1=0,ROUNDDOWN((1000*DA$1)/DA51,2),ROUND((1000*DA$1)/DA51,2)),IF(DA51="","",0))</f>
        <v/>
      </c>
      <c r="DD51" s="74" t="str">
        <f ca="1">IF(OR(DA51&lt;&gt;"",DB51&lt;&gt;""),RANK(DE51,DE$5:INDIRECT(DD$1,TRUE)),"")</f>
        <v/>
      </c>
      <c r="DE51" s="77" t="str">
        <f t="shared" ca="1" si="38"/>
        <v/>
      </c>
      <c r="DF51" s="77" t="str">
        <f t="shared" ca="1" si="105"/>
        <v/>
      </c>
      <c r="DG51" s="105" t="str">
        <f ca="1">IF(DF51&lt;&gt;"",RANK(DF51,DF$5:INDIRECT(DG$1,TRUE)),"")</f>
        <v/>
      </c>
      <c r="DH51" s="114" t="str">
        <f ca="1">IF(AND('Raw Data'!AH49&lt;&gt;"",'Raw Data'!AH49&lt;&gt;0),ROUNDDOWN('Raw Data'!AH49,Title!$M$1),"")</f>
        <v/>
      </c>
      <c r="DI51" s="110" t="str">
        <f ca="1">IF(AND('Raw Data'!AI49&lt;&gt;"",'Raw Data'!AI49&lt;&gt;0),'Raw Data'!AI49,"")</f>
        <v/>
      </c>
      <c r="DJ51" s="98" t="str">
        <f ca="1">IF(AND(DH51&gt;0,DH51&lt;&gt;""),IF(Title!$K$1=0,ROUNDDOWN((1000*DH$1)/DH51,2),ROUND((1000*DH$1)/DH51,2)),IF(DH51="","",0))</f>
        <v/>
      </c>
      <c r="DK51" s="74" t="str">
        <f ca="1">IF(OR(DH51&lt;&gt;"",DI51&lt;&gt;""),RANK(DL51,DL$5:INDIRECT(DK$1,TRUE)),"")</f>
        <v/>
      </c>
      <c r="DL51" s="77" t="str">
        <f t="shared" ca="1" si="39"/>
        <v/>
      </c>
      <c r="DM51" s="77" t="str">
        <f t="shared" ca="1" si="106"/>
        <v/>
      </c>
      <c r="DN51" s="105" t="str">
        <f ca="1">IF(DM51&lt;&gt;"",RANK(DM51,DM$5:INDIRECT(DN$1,TRUE)),"")</f>
        <v/>
      </c>
      <c r="DO51" s="114" t="str">
        <f ca="1">IF(AND('Raw Data'!AJ49&lt;&gt;"",'Raw Data'!AJ49&lt;&gt;0),ROUNDDOWN('Raw Data'!AJ49,Title!$M$1),"")</f>
        <v/>
      </c>
      <c r="DP51" s="110" t="str">
        <f ca="1">IF(AND('Raw Data'!AK49&lt;&gt;"",'Raw Data'!AK49&lt;&gt;0),'Raw Data'!AK49,"")</f>
        <v/>
      </c>
      <c r="DQ51" s="98" t="str">
        <f ca="1">IF(AND(DO51&gt;0,DO51&lt;&gt;""),IF(Title!$K$1=0,ROUNDDOWN((1000*DO$1)/DO51,2),ROUND((1000*DO$1)/DO51,2)),IF(DO51="","",0))</f>
        <v/>
      </c>
      <c r="DR51" s="74" t="str">
        <f ca="1">IF(OR(DO51&lt;&gt;"",DP51&lt;&gt;""),RANK(DS51,DS$5:INDIRECT(DR$1,TRUE)),"")</f>
        <v/>
      </c>
      <c r="DS51" s="77" t="str">
        <f t="shared" ca="1" si="40"/>
        <v/>
      </c>
      <c r="DT51" s="77" t="str">
        <f t="shared" ca="1" si="107"/>
        <v/>
      </c>
      <c r="DU51" s="105" t="str">
        <f ca="1">IF(DT51&lt;&gt;"",RANK(DT51,DT$5:INDIRECT(DU$1,TRUE)),"")</f>
        <v/>
      </c>
      <c r="DV51" s="114" t="str">
        <f ca="1">IF(AND('Raw Data'!AL49&lt;&gt;"",'Raw Data'!AL49&lt;&gt;0),ROUNDDOWN('Raw Data'!AL49,Title!$M$1),"")</f>
        <v/>
      </c>
      <c r="DW51" s="110" t="str">
        <f ca="1">IF(AND('Raw Data'!AM49&lt;&gt;"",'Raw Data'!AM49&lt;&gt;0),'Raw Data'!AM49,"")</f>
        <v/>
      </c>
      <c r="DX51" s="98" t="str">
        <f ca="1">IF(AND(DV51&gt;0,DV51&lt;&gt;""),IF(Title!$K$1=0,ROUNDDOWN((1000*DV$1)/DV51,2),ROUND((1000*DV$1)/DV51,2)),IF(DV51="","",0))</f>
        <v/>
      </c>
      <c r="DY51" s="74" t="str">
        <f ca="1">IF(OR(DV51&lt;&gt;"",DW51&lt;&gt;""),RANK(DZ51,DZ$5:INDIRECT(DY$1,TRUE)),"")</f>
        <v/>
      </c>
      <c r="DZ51" s="77" t="str">
        <f t="shared" ca="1" si="41"/>
        <v/>
      </c>
      <c r="EA51" s="77" t="str">
        <f t="shared" ca="1" si="108"/>
        <v/>
      </c>
      <c r="EB51" s="105" t="str">
        <f ca="1">IF(EA51&lt;&gt;"",RANK(EA51,EA$5:INDIRECT(EB$1,TRUE)),"")</f>
        <v/>
      </c>
      <c r="EC51" s="114" t="str">
        <f ca="1">IF(AND('Raw Data'!AN49&lt;&gt;"",'Raw Data'!AN49&lt;&gt;0),ROUNDDOWN('Raw Data'!AN49,Title!$M$1),"")</f>
        <v/>
      </c>
      <c r="ED51" s="110" t="str">
        <f ca="1">IF(AND('Raw Data'!AO49&lt;&gt;"",'Raw Data'!AO49&lt;&gt;0),'Raw Data'!AO49,"")</f>
        <v/>
      </c>
      <c r="EE51" s="98" t="str">
        <f ca="1">IF(AND(EC51&gt;0,EC51&lt;&gt;""),IF(Title!$K$1=0,ROUNDDOWN((1000*EC$1)/EC51,2),ROUND((1000*EC$1)/EC51,2)),IF(EC51="","",0))</f>
        <v/>
      </c>
      <c r="EF51" s="74" t="str">
        <f ca="1">IF(OR(EC51&lt;&gt;"",ED51&lt;&gt;""),RANK(EG51,EG$5:INDIRECT(EF$1,TRUE)),"")</f>
        <v/>
      </c>
      <c r="EG51" s="77" t="str">
        <f t="shared" ca="1" si="42"/>
        <v/>
      </c>
      <c r="EH51" s="77" t="str">
        <f t="shared" ca="1" si="109"/>
        <v/>
      </c>
      <c r="EI51" s="105" t="str">
        <f ca="1">IF(EH51&lt;&gt;"",RANK(EH51,EH$5:INDIRECT(EI$1,TRUE)),"")</f>
        <v/>
      </c>
      <c r="EJ51" s="114" t="str">
        <f ca="1">IF(AND('Raw Data'!AP49&lt;&gt;"",'Raw Data'!AP49&lt;&gt;0),ROUNDDOWN('Raw Data'!AP49,Title!$M$1),"")</f>
        <v/>
      </c>
      <c r="EK51" s="107" t="str">
        <f ca="1">IF(AND('Raw Data'!AQ49&lt;&gt;"",'Raw Data'!AQ49&lt;&gt;0),'Raw Data'!AQ49,"")</f>
        <v/>
      </c>
      <c r="EL51" s="98" t="str">
        <f ca="1">IF(AND(EJ51&gt;0,EJ51&lt;&gt;""),IF(Title!$K$1=0,ROUNDDOWN((1000*EJ$1)/EJ51,2),ROUND((1000*EJ$1)/EJ51,2)),IF(EJ51="","",0))</f>
        <v/>
      </c>
      <c r="EM51" s="74" t="str">
        <f ca="1">IF(OR(EJ51&lt;&gt;"",EK51&lt;&gt;""),RANK(EN51,EN$5:INDIRECT(EM$1,TRUE)),"")</f>
        <v/>
      </c>
      <c r="EN51" s="77" t="str">
        <f t="shared" ca="1" si="43"/>
        <v/>
      </c>
      <c r="EO51" s="77" t="str">
        <f t="shared" ca="1" si="110"/>
        <v/>
      </c>
      <c r="EP51" s="105" t="str">
        <f ca="1">IF(EO51&lt;&gt;"",RANK(EO51,EO$5:INDIRECT(EP$1,TRUE)),"")</f>
        <v/>
      </c>
      <c r="EQ51" s="74" t="str">
        <f t="shared" ca="1" si="44"/>
        <v>$ER$51:$FC$51</v>
      </c>
      <c r="ER51" s="77">
        <f t="shared" si="45"/>
        <v>0</v>
      </c>
      <c r="ES51" s="77">
        <f t="shared" ca="1" si="46"/>
        <v>0</v>
      </c>
      <c r="ET51" s="77">
        <f t="shared" ca="1" si="47"/>
        <v>0</v>
      </c>
      <c r="EU51" s="77">
        <f t="shared" ca="1" si="48"/>
        <v>0</v>
      </c>
      <c r="EV51" s="77">
        <f t="shared" ca="1" si="49"/>
        <v>0</v>
      </c>
      <c r="EW51" s="77">
        <f t="shared" ca="1" si="50"/>
        <v>0</v>
      </c>
      <c r="EX51" s="77">
        <f t="shared" ca="1" si="51"/>
        <v>0</v>
      </c>
      <c r="EY51" s="77">
        <f t="shared" ca="1" si="52"/>
        <v>0</v>
      </c>
      <c r="EZ51" s="77">
        <f t="shared" ca="1" si="53"/>
        <v>0</v>
      </c>
      <c r="FA51" s="77">
        <f t="shared" ca="1" si="54"/>
        <v>0</v>
      </c>
      <c r="FB51" s="77">
        <f t="shared" ca="1" si="55"/>
        <v>0</v>
      </c>
      <c r="FC51" s="77">
        <f t="shared" ca="1" si="56"/>
        <v>0</v>
      </c>
      <c r="FD51" s="77">
        <f t="shared" ca="1" si="57"/>
        <v>0</v>
      </c>
      <c r="FE51" s="77">
        <f t="shared" ca="1" si="58"/>
        <v>0</v>
      </c>
      <c r="FF51" s="77">
        <f t="shared" ca="1" si="59"/>
        <v>0</v>
      </c>
      <c r="FG51" s="77">
        <f t="shared" ca="1" si="60"/>
        <v>0</v>
      </c>
      <c r="FH51" s="77">
        <f t="shared" ca="1" si="61"/>
        <v>0</v>
      </c>
      <c r="FI51" s="77">
        <f t="shared" ca="1" si="62"/>
        <v>0</v>
      </c>
      <c r="FJ51" s="77">
        <f t="shared" ca="1" si="63"/>
        <v>0</v>
      </c>
      <c r="FK51" s="77">
        <f t="shared" ca="1" si="64"/>
        <v>0</v>
      </c>
      <c r="FL51" s="74" t="str">
        <f t="shared" si="65"/>
        <v>$FM$51:$FX$51</v>
      </c>
      <c r="FM51" s="78">
        <f t="shared" si="66"/>
        <v>0</v>
      </c>
      <c r="FN51" s="74">
        <f t="shared" si="67"/>
        <v>0</v>
      </c>
      <c r="FO51" s="74">
        <f t="shared" si="68"/>
        <v>0</v>
      </c>
      <c r="FP51" s="74">
        <f t="shared" si="69"/>
        <v>0</v>
      </c>
      <c r="FQ51" s="74">
        <f t="shared" si="70"/>
        <v>0</v>
      </c>
      <c r="FR51" s="74">
        <f t="shared" si="71"/>
        <v>0</v>
      </c>
      <c r="FS51" s="74">
        <f t="shared" si="72"/>
        <v>0</v>
      </c>
      <c r="FT51" s="74">
        <f t="shared" si="73"/>
        <v>0</v>
      </c>
      <c r="FU51" s="74">
        <f t="shared" si="74"/>
        <v>0</v>
      </c>
      <c r="FV51" s="74">
        <f t="shared" si="75"/>
        <v>0</v>
      </c>
      <c r="FW51" s="74">
        <f t="shared" si="76"/>
        <v>0</v>
      </c>
      <c r="FX51" s="74">
        <f t="shared" si="77"/>
        <v>0</v>
      </c>
      <c r="FY51" s="74">
        <f t="shared" si="78"/>
        <v>0</v>
      </c>
      <c r="FZ51" s="74">
        <f t="shared" si="79"/>
        <v>0</v>
      </c>
      <c r="GA51" s="74">
        <f t="shared" si="80"/>
        <v>0</v>
      </c>
      <c r="GB51" s="74">
        <f t="shared" si="81"/>
        <v>0</v>
      </c>
      <c r="GC51" s="74">
        <f t="shared" si="82"/>
        <v>0</v>
      </c>
      <c r="GD51" s="74">
        <f t="shared" si="83"/>
        <v>0</v>
      </c>
      <c r="GE51" s="74">
        <f t="shared" si="84"/>
        <v>0</v>
      </c>
      <c r="GF51" s="74">
        <f t="shared" si="85"/>
        <v>0</v>
      </c>
      <c r="GG51" s="74" t="str">
        <f t="shared" si="86"/>
        <v>GS51</v>
      </c>
      <c r="GH51" s="77">
        <f ca="1">GetDiscardScore($ER51:ER51,GH$1)</f>
        <v>0</v>
      </c>
      <c r="GI51" s="77">
        <f ca="1">GetDiscardScore($ER51:ES51,GI$1)</f>
        <v>0</v>
      </c>
      <c r="GJ51" s="77">
        <f ca="1">GetDiscardScore($ER51:ET51,GJ$1)</f>
        <v>0</v>
      </c>
      <c r="GK51" s="77">
        <f ca="1">GetDiscardScore($ER51:EU51,GK$1)</f>
        <v>0</v>
      </c>
      <c r="GL51" s="77">
        <f ca="1">GetDiscardScore($ER51:EV51,GL$1)</f>
        <v>0</v>
      </c>
      <c r="GM51" s="77">
        <f ca="1">GetDiscardScore($ER51:EW51,GM$1)</f>
        <v>0</v>
      </c>
      <c r="GN51" s="77">
        <f ca="1">GetDiscardScore($ER51:EX51,GN$1)</f>
        <v>0</v>
      </c>
      <c r="GO51" s="77">
        <f ca="1">GetDiscardScore($ER51:EY51,GO$1)</f>
        <v>0</v>
      </c>
      <c r="GP51" s="77">
        <f ca="1">GetDiscardScore($ER51:EZ51,GP$1)</f>
        <v>0</v>
      </c>
      <c r="GQ51" s="77">
        <f ca="1">GetDiscardScore($ER51:FA51,GQ$1)</f>
        <v>0</v>
      </c>
      <c r="GR51" s="77">
        <f ca="1">GetDiscardScore($ER51:FB51,GR$1)</f>
        <v>0</v>
      </c>
      <c r="GS51" s="77">
        <f ca="1">GetDiscardScore($ER51:FC51,GS$1)</f>
        <v>0</v>
      </c>
      <c r="GT51" s="77">
        <f ca="1">GetDiscardScore($ER51:FD51,GT$1)</f>
        <v>0</v>
      </c>
      <c r="GU51" s="77">
        <f ca="1">GetDiscardScore($ER51:FE51,GU$1)</f>
        <v>0</v>
      </c>
      <c r="GV51" s="77">
        <f ca="1">GetDiscardScore($ER51:FF51,GV$1)</f>
        <v>0</v>
      </c>
      <c r="GW51" s="77">
        <f ca="1">GetDiscardScore($ER51:FG51,GW$1)</f>
        <v>0</v>
      </c>
      <c r="GX51" s="77">
        <f ca="1">GetDiscardScore($ER51:FH51,GX$1)</f>
        <v>0</v>
      </c>
      <c r="GY51" s="77">
        <f ca="1">GetDiscardScore($ER51:FI51,GY$1)</f>
        <v>0</v>
      </c>
      <c r="GZ51" s="77">
        <f ca="1">GetDiscardScore($ER51:FJ51,GZ$1)</f>
        <v>0</v>
      </c>
      <c r="HA51" s="77">
        <f ca="1">GetDiscardScore($ER51:FK51,HA$1)</f>
        <v>0</v>
      </c>
      <c r="HB51" s="79" t="str">
        <f t="shared" ca="1" si="87"/>
        <v/>
      </c>
      <c r="HC51" s="78" t="str">
        <f ca="1">IF(HB51&lt;&gt;"",RANK(HB51,HB$5:INDIRECT(HC$1,TRUE),0),"")</f>
        <v/>
      </c>
      <c r="HD51" s="76" t="str">
        <f t="shared" ca="1" si="88"/>
        <v/>
      </c>
    </row>
    <row r="52" spans="1:212" s="74" customFormat="1" ht="11.25">
      <c r="A52" s="39">
        <v>48</v>
      </c>
      <c r="B52" s="39" t="str">
        <f ca="1">IF('Raw Data'!B50&lt;&gt;"",'Raw Data'!B50,"")</f>
        <v/>
      </c>
      <c r="C52" s="74" t="str">
        <f ca="1">IF('Raw Data'!C50&lt;&gt;"",'Raw Data'!C50,"")</f>
        <v/>
      </c>
      <c r="D52" s="40" t="str">
        <f t="shared" ca="1" si="22"/>
        <v/>
      </c>
      <c r="E52" s="75" t="str">
        <f t="shared" ca="1" si="23"/>
        <v/>
      </c>
      <c r="F52" s="100" t="str">
        <f t="shared" ca="1" si="90"/>
        <v/>
      </c>
      <c r="G52" s="114" t="str">
        <f ca="1">IF(AND('Raw Data'!D50&lt;&gt;"",'Raw Data'!D50&lt;&gt;0),ROUNDDOWN('Raw Data'!D50,Title!$M$1),"")</f>
        <v/>
      </c>
      <c r="H52" s="110" t="str">
        <f ca="1">IF(AND('Raw Data'!E50&lt;&gt;"",'Raw Data'!E50&lt;&gt;0),'Raw Data'!E50,"")</f>
        <v/>
      </c>
      <c r="I52" s="98" t="str">
        <f ca="1">IF(AND(G52&lt;&gt;"",G52&gt;0),IF(Title!$K$1=0,ROUNDDOWN((1000*G$1)/G52,2),ROUND((1000*G$1)/G52,2)),IF(G52="","",0))</f>
        <v/>
      </c>
      <c r="J52" s="74" t="str">
        <f ca="1">IF(K52&lt;&gt;0,RANK(K52,K$5:INDIRECT(J$1,TRUE)),"")</f>
        <v/>
      </c>
      <c r="K52" s="77">
        <f t="shared" ca="1" si="89"/>
        <v>0</v>
      </c>
      <c r="L52" s="77" t="str">
        <f t="shared" ca="1" si="91"/>
        <v/>
      </c>
      <c r="M52" s="105" t="str">
        <f ca="1">IF(L52&lt;&gt;"",RANK(L52,L$5:INDIRECT(M$1,TRUE)),"")</f>
        <v/>
      </c>
      <c r="N52" s="114" t="str">
        <f ca="1">IF(AND('Raw Data'!F50&lt;&gt;"",'Raw Data'!F50&lt;&gt;0),ROUNDDOWN('Raw Data'!F50,Title!$M$1),"")</f>
        <v/>
      </c>
      <c r="O52" s="110" t="str">
        <f ca="1">IF(AND('Raw Data'!G50&lt;&gt;"",'Raw Data'!G50&lt;&gt;0),'Raw Data'!G50,"")</f>
        <v/>
      </c>
      <c r="P52" s="98" t="str">
        <f ca="1">IF(AND(N52&gt;0,N52&lt;&gt;""),IF(Title!$K$1=0,ROUNDDOWN((1000*N$1)/N52,2),ROUND((1000*N$1)/N52,2)),IF(N52="","",0))</f>
        <v/>
      </c>
      <c r="Q52" s="74" t="str">
        <f ca="1">IF(OR(N52&lt;&gt;"",O52&lt;&gt;""),RANK(R52,R$5:INDIRECT(Q$1,TRUE)),"")</f>
        <v/>
      </c>
      <c r="R52" s="77" t="str">
        <f t="shared" ca="1" si="24"/>
        <v/>
      </c>
      <c r="S52" s="77" t="str">
        <f t="shared" ca="1" si="92"/>
        <v/>
      </c>
      <c r="T52" s="105" t="str">
        <f ca="1">IF(S52&lt;&gt;"",RANK(S52,S$5:INDIRECT(T$1,TRUE)),"")</f>
        <v/>
      </c>
      <c r="U52" s="114" t="str">
        <f ca="1">IF(AND('Raw Data'!H50&lt;&gt;"",'Raw Data'!H50&lt;&gt;0),ROUNDDOWN('Raw Data'!H50,Title!$M$1),"")</f>
        <v/>
      </c>
      <c r="V52" s="110" t="str">
        <f ca="1">IF(AND('Raw Data'!I50&lt;&gt;"",'Raw Data'!I50&lt;&gt;0),'Raw Data'!I50,"")</f>
        <v/>
      </c>
      <c r="W52" s="98" t="str">
        <f ca="1">IF(AND(U52&gt;0,U52&lt;&gt;""),IF(Title!$K$1=0,ROUNDDOWN((1000*U$1)/U52,2),ROUND((1000*U$1)/U52,2)),IF(U52="","",0))</f>
        <v/>
      </c>
      <c r="X52" s="74" t="str">
        <f ca="1">IF(OR(U52&lt;&gt;"",V52&lt;&gt;""),RANK(Y52,Y$5:INDIRECT(X$1,TRUE)),"")</f>
        <v/>
      </c>
      <c r="Y52" s="77" t="str">
        <f t="shared" ca="1" si="25"/>
        <v/>
      </c>
      <c r="Z52" s="77" t="str">
        <f t="shared" ca="1" si="93"/>
        <v/>
      </c>
      <c r="AA52" s="105" t="str">
        <f ca="1">IF(Z52&lt;&gt;"",RANK(Z52,Z$5:INDIRECT(AA$1,TRUE)),"")</f>
        <v/>
      </c>
      <c r="AB52" s="114" t="str">
        <f ca="1">IF(AND('Raw Data'!J50&lt;&gt;"",'Raw Data'!J50&lt;&gt;0),ROUNDDOWN('Raw Data'!J50,Title!$M$1),"")</f>
        <v/>
      </c>
      <c r="AC52" s="110" t="str">
        <f ca="1">IF(AND('Raw Data'!K50&lt;&gt;"",'Raw Data'!K50&lt;&gt;0),'Raw Data'!K50,"")</f>
        <v/>
      </c>
      <c r="AD52" s="98" t="str">
        <f ca="1">IF(AND(AB52&gt;0,AB52&lt;&gt;""),IF(Title!$K$1=0,ROUNDDOWN((1000*AB$1)/AB52,2),ROUND((1000*AB$1)/AB52,2)),IF(AB52="","",0))</f>
        <v/>
      </c>
      <c r="AE52" s="74" t="str">
        <f ca="1">IF(OR(AB52&lt;&gt;"",AC52&lt;&gt;""),RANK(AF52,AF$5:INDIRECT(AE$1,TRUE)),"")</f>
        <v/>
      </c>
      <c r="AF52" s="77" t="str">
        <f t="shared" ca="1" si="26"/>
        <v/>
      </c>
      <c r="AG52" s="77" t="str">
        <f t="shared" ca="1" si="94"/>
        <v/>
      </c>
      <c r="AH52" s="105" t="str">
        <f ca="1">IF(AG52&lt;&gt;"",RANK(AG52,AG$5:INDIRECT(AH$1,TRUE)),"")</f>
        <v/>
      </c>
      <c r="AI52" s="114" t="str">
        <f ca="1">IF(AND('Raw Data'!L50&lt;&gt;"",'Raw Data'!L50&lt;&gt;0),ROUNDDOWN('Raw Data'!L50,Title!$M$1),"")</f>
        <v/>
      </c>
      <c r="AJ52" s="110" t="str">
        <f ca="1">IF(AND('Raw Data'!M50&lt;&gt;"",'Raw Data'!M50&lt;&gt;0),'Raw Data'!M50,"")</f>
        <v/>
      </c>
      <c r="AK52" s="98" t="str">
        <f ca="1">IF(AND(AI52&gt;0,AI52&lt;&gt;""),IF(Title!$K$1=0,ROUNDDOWN((1000*AI$1)/AI52,2),ROUND((1000*AI$1)/AI52,2)),IF(AI52="","",0))</f>
        <v/>
      </c>
      <c r="AL52" s="74" t="str">
        <f ca="1">IF(OR(AI52&lt;&gt;"",AJ52&lt;&gt;""),RANK(AM52,AM$5:INDIRECT(AL$1,TRUE)),"")</f>
        <v/>
      </c>
      <c r="AM52" s="77" t="str">
        <f t="shared" ca="1" si="27"/>
        <v/>
      </c>
      <c r="AN52" s="77" t="str">
        <f t="shared" ca="1" si="95"/>
        <v/>
      </c>
      <c r="AO52" s="105" t="str">
        <f ca="1">IF(AN52&lt;&gt;"",RANK(AN52,AN$5:INDIRECT(AO$1,TRUE)),"")</f>
        <v/>
      </c>
      <c r="AP52" s="114" t="str">
        <f ca="1">IF(AND('Raw Data'!N50&lt;&gt;"",'Raw Data'!N50&lt;&gt;0),ROUNDDOWN('Raw Data'!N50,Title!$M$1),"")</f>
        <v/>
      </c>
      <c r="AQ52" s="110" t="str">
        <f ca="1">IF(AND('Raw Data'!O50&lt;&gt;"",'Raw Data'!O50&lt;&gt;0),'Raw Data'!O50,"")</f>
        <v/>
      </c>
      <c r="AR52" s="98" t="str">
        <f ca="1">IF(AND(AP52&gt;0,AP52&lt;&gt;""),IF(Title!$K$1=0,ROUNDDOWN((1000*AP$1)/AP52,2),ROUND((1000*AP$1)/AP52,2)),IF(AP52="","",0))</f>
        <v/>
      </c>
      <c r="AS52" s="74" t="str">
        <f ca="1">IF(OR(AP52&lt;&gt;"",AQ52&lt;&gt;""),RANK(AT52,AT$5:INDIRECT(AS$1,TRUE)),"")</f>
        <v/>
      </c>
      <c r="AT52" s="77" t="str">
        <f t="shared" ca="1" si="28"/>
        <v/>
      </c>
      <c r="AU52" s="77" t="str">
        <f t="shared" ca="1" si="96"/>
        <v/>
      </c>
      <c r="AV52" s="105" t="str">
        <f ca="1">IF(AU52&lt;&gt;"",RANK(AU52,AU$5:INDIRECT(AV$1,TRUE)),"")</f>
        <v/>
      </c>
      <c r="AW52" s="114" t="str">
        <f ca="1">IF(AND('Raw Data'!P50&lt;&gt;"",'Raw Data'!P50&lt;&gt;0),ROUNDDOWN('Raw Data'!P50,Title!$M$1),"")</f>
        <v/>
      </c>
      <c r="AX52" s="110" t="str">
        <f ca="1">IF(AND('Raw Data'!Q50&lt;&gt;"",'Raw Data'!Q50&lt;&gt;0),'Raw Data'!Q50,"")</f>
        <v/>
      </c>
      <c r="AY52" s="98" t="str">
        <f ca="1">IF(AND(AW52&gt;0,AW52&lt;&gt;""),IF(Title!$K$1=0,ROUNDDOWN((1000*AW$1)/AW52,2),ROUND((1000*AW$1)/AW52,2)),IF(AW52="","",0))</f>
        <v/>
      </c>
      <c r="AZ52" s="74" t="str">
        <f ca="1">IF(OR(AW52&lt;&gt;"",AX52&lt;&gt;""),RANK(BA52,BA$5:INDIRECT(AZ$1,TRUE)),"")</f>
        <v/>
      </c>
      <c r="BA52" s="77" t="str">
        <f t="shared" ca="1" si="29"/>
        <v/>
      </c>
      <c r="BB52" s="77" t="str">
        <f t="shared" ca="1" si="97"/>
        <v/>
      </c>
      <c r="BC52" s="105" t="str">
        <f ca="1">IF(BB52&lt;&gt;"",RANK(BB52,BB$5:INDIRECT(BC$1,TRUE)),"")</f>
        <v/>
      </c>
      <c r="BD52" s="114" t="str">
        <f ca="1">IF(AND('Raw Data'!R50&lt;&gt;"",'Raw Data'!R50&lt;&gt;0),ROUNDDOWN('Raw Data'!R50,Title!$M$1),"")</f>
        <v/>
      </c>
      <c r="BE52" s="110" t="str">
        <f ca="1">IF(AND('Raw Data'!S50&lt;&gt;"",'Raw Data'!S50&lt;&gt;0),'Raw Data'!S50,"")</f>
        <v/>
      </c>
      <c r="BF52" s="98" t="str">
        <f ca="1">IF(AND(BD52&gt;0,BD52&lt;&gt;""),IF(Title!$K$1=0,ROUNDDOWN((1000*BD$1)/BD52,2),ROUND((1000*BD$1)/BD52,2)),IF(BD52="","",0))</f>
        <v/>
      </c>
      <c r="BG52" s="74" t="str">
        <f ca="1">IF(OR(BD52&lt;&gt;"",BE52&lt;&gt;""),RANK(BH52,BH$5:INDIRECT(BG$1,TRUE)),"")</f>
        <v/>
      </c>
      <c r="BH52" s="77" t="str">
        <f t="shared" ca="1" si="30"/>
        <v/>
      </c>
      <c r="BI52" s="77" t="str">
        <f t="shared" ca="1" si="98"/>
        <v/>
      </c>
      <c r="BJ52" s="105" t="str">
        <f ca="1">IF(BI52&lt;&gt;"",RANK(BI52,BI$5:INDIRECT(BJ$1,TRUE)),"")</f>
        <v/>
      </c>
      <c r="BK52" s="114" t="str">
        <f ca="1">IF(AND('Raw Data'!T50&lt;&gt;"",'Raw Data'!T50&lt;&gt;0),ROUNDDOWN('Raw Data'!T50,Title!$M$1),"")</f>
        <v/>
      </c>
      <c r="BL52" s="110" t="str">
        <f ca="1">IF(AND('Raw Data'!U50&lt;&gt;"",'Raw Data'!U50&lt;&gt;0),'Raw Data'!U50,"")</f>
        <v/>
      </c>
      <c r="BM52" s="98" t="str">
        <f t="shared" ca="1" si="31"/>
        <v/>
      </c>
      <c r="BN52" s="74" t="str">
        <f ca="1">IF(OR(BK52&lt;&gt;"",BL52&lt;&gt;""),RANK(BO52,BO$5:INDIRECT(BN$1,TRUE)),"")</f>
        <v/>
      </c>
      <c r="BO52" s="77" t="str">
        <f t="shared" ca="1" si="32"/>
        <v/>
      </c>
      <c r="BP52" s="77" t="str">
        <f t="shared" ca="1" si="99"/>
        <v/>
      </c>
      <c r="BQ52" s="105" t="str">
        <f ca="1">IF(BP52&lt;&gt;"",RANK(BP52,BP$5:INDIRECT(BQ$1,TRUE)),"")</f>
        <v/>
      </c>
      <c r="BR52" s="114" t="str">
        <f ca="1">IF(AND('Raw Data'!V50&lt;&gt;"",'Raw Data'!V50&lt;&gt;0),ROUNDDOWN('Raw Data'!V50,Title!$M$1),"")</f>
        <v/>
      </c>
      <c r="BS52" s="110" t="str">
        <f ca="1">IF(AND('Raw Data'!W50&lt;&gt;"",'Raw Data'!W50&lt;&gt;0),'Raw Data'!W50,"")</f>
        <v/>
      </c>
      <c r="BT52" s="98" t="str">
        <f ca="1">IF(AND(BR52&gt;0,BR52&lt;&gt;""),IF(Title!$K$1=0,ROUNDDOWN((1000*BR$1)/BR52,2),ROUND((1000*BR$1)/BR52,2)),IF(BR52="","",0))</f>
        <v/>
      </c>
      <c r="BU52" s="74" t="str">
        <f ca="1">IF(OR(BR52&lt;&gt;"",BS52&lt;&gt;""),RANK(BV52,BV$5:INDIRECT(BU$1,TRUE)),"")</f>
        <v/>
      </c>
      <c r="BV52" s="77" t="str">
        <f t="shared" ca="1" si="33"/>
        <v/>
      </c>
      <c r="BW52" s="77" t="str">
        <f t="shared" ca="1" si="100"/>
        <v/>
      </c>
      <c r="BX52" s="105" t="str">
        <f ca="1">IF(BW52&lt;&gt;"",RANK(BW52,BW$5:INDIRECT(BX$1,TRUE)),"")</f>
        <v/>
      </c>
      <c r="BY52" s="114" t="str">
        <f ca="1">IF(AND('Raw Data'!X50&lt;&gt;"",'Raw Data'!X50&lt;&gt;0),ROUNDDOWN('Raw Data'!X50,Title!$M$1),"")</f>
        <v/>
      </c>
      <c r="BZ52" s="110" t="str">
        <f ca="1">IF(AND('Raw Data'!Y50&lt;&gt;"",'Raw Data'!Y50&lt;&gt;0),'Raw Data'!Y50,"")</f>
        <v/>
      </c>
      <c r="CA52" s="98" t="str">
        <f ca="1">IF(AND(BY52&gt;0,BY52&lt;&gt;""),IF(Title!$K$1=0,ROUNDDOWN((1000*BY$1)/BY52,2),ROUND((1000*BY$1)/BY52,2)),IF(BY52="","",0))</f>
        <v/>
      </c>
      <c r="CB52" s="74" t="str">
        <f ca="1">IF(OR(BY52&lt;&gt;"",BZ52&lt;&gt;""),RANK(CC52,CC$5:INDIRECT(CB$1,TRUE)),"")</f>
        <v/>
      </c>
      <c r="CC52" s="77" t="str">
        <f t="shared" ca="1" si="34"/>
        <v/>
      </c>
      <c r="CD52" s="77" t="str">
        <f t="shared" ca="1" si="101"/>
        <v/>
      </c>
      <c r="CE52" s="105" t="str">
        <f ca="1">IF(CD52&lt;&gt;"",RANK(CD52,CD$5:INDIRECT(CE$1,TRUE)),"")</f>
        <v/>
      </c>
      <c r="CF52" s="114" t="str">
        <f ca="1">IF(AND('Raw Data'!Z50&lt;&gt;"",'Raw Data'!Z50&lt;&gt;0),ROUNDDOWN('Raw Data'!Z50,Title!$M$1),"")</f>
        <v/>
      </c>
      <c r="CG52" s="110" t="str">
        <f ca="1">IF(AND('Raw Data'!AA50&lt;&gt;"",'Raw Data'!AA50&lt;&gt;0),'Raw Data'!AA50,"")</f>
        <v/>
      </c>
      <c r="CH52" s="98" t="str">
        <f ca="1">IF(AND(CF52&gt;0,CF52&lt;&gt;""),IF(Title!$K$1=0,ROUNDDOWN((1000*CF$1)/CF52,2),ROUND((1000*CF$1)/CF52,2)),IF(CF52="","",0))</f>
        <v/>
      </c>
      <c r="CI52" s="74" t="str">
        <f ca="1">IF(OR(CF52&lt;&gt;"",CG52&lt;&gt;""),RANK(CJ52,CJ$5:INDIRECT(CI$1,TRUE)),"")</f>
        <v/>
      </c>
      <c r="CJ52" s="77" t="str">
        <f t="shared" ca="1" si="35"/>
        <v/>
      </c>
      <c r="CK52" s="77" t="str">
        <f t="shared" ca="1" si="102"/>
        <v/>
      </c>
      <c r="CL52" s="105" t="str">
        <f ca="1">IF(CK52&lt;&gt;"",RANK(CK52,CK$5:INDIRECT(CL$1,TRUE)),"")</f>
        <v/>
      </c>
      <c r="CM52" s="114" t="str">
        <f ca="1">IF(AND('Raw Data'!AB50&lt;&gt;"",'Raw Data'!AB50&lt;&gt;0),ROUNDDOWN('Raw Data'!AB50,Title!$M$1),"")</f>
        <v/>
      </c>
      <c r="CN52" s="110" t="str">
        <f ca="1">IF(AND('Raw Data'!AC50&lt;&gt;"",'Raw Data'!AC50&lt;&gt;0),'Raw Data'!AC50,"")</f>
        <v/>
      </c>
      <c r="CO52" s="98" t="str">
        <f ca="1">IF(AND(CM52&gt;0,CM52&lt;&gt;""),IF(Title!$K$1=0,ROUNDDOWN((1000*CM$1)/CM52,2),ROUND((1000*CM$1)/CM52,2)),IF(CM52="","",0))</f>
        <v/>
      </c>
      <c r="CP52" s="74" t="str">
        <f ca="1">IF(OR(CM52&lt;&gt;"",CN52&lt;&gt;""),RANK(CQ52,CQ$5:INDIRECT(CP$1,TRUE)),"")</f>
        <v/>
      </c>
      <c r="CQ52" s="77" t="str">
        <f t="shared" ca="1" si="36"/>
        <v/>
      </c>
      <c r="CR52" s="77" t="str">
        <f t="shared" ca="1" si="103"/>
        <v/>
      </c>
      <c r="CS52" s="105" t="str">
        <f ca="1">IF(CR52&lt;&gt;"",RANK(CR52,CR$5:INDIRECT(CS$1,TRUE)),"")</f>
        <v/>
      </c>
      <c r="CT52" s="114" t="str">
        <f ca="1">IF(AND('Raw Data'!AD50&lt;&gt;"",'Raw Data'!AD50&lt;&gt;0),ROUNDDOWN('Raw Data'!AD50,Title!$M$1),"")</f>
        <v/>
      </c>
      <c r="CU52" s="110" t="str">
        <f ca="1">IF(AND('Raw Data'!AE50&lt;&gt;"",'Raw Data'!AE50&lt;&gt;0),'Raw Data'!AE50,"")</f>
        <v/>
      </c>
      <c r="CV52" s="98" t="str">
        <f ca="1">IF(AND(CT52&gt;0,CT52&lt;&gt;""),IF(Title!$K$1=0,ROUNDDOWN((1000*CT$1)/CT52,2),ROUND((1000*CT$1)/CT52,2)),IF(CT52="","",0))</f>
        <v/>
      </c>
      <c r="CW52" s="74" t="str">
        <f ca="1">IF(OR(CT52&lt;&gt;"",CU52&lt;&gt;""),RANK(CX52,CX$5:INDIRECT(CW$1,TRUE)),"")</f>
        <v/>
      </c>
      <c r="CX52" s="77" t="str">
        <f t="shared" ca="1" si="37"/>
        <v/>
      </c>
      <c r="CY52" s="77" t="str">
        <f t="shared" ca="1" si="104"/>
        <v/>
      </c>
      <c r="CZ52" s="105" t="str">
        <f ca="1">IF(CY52&lt;&gt;"",RANK(CY52,CY$5:INDIRECT(CZ$1,TRUE)),"")</f>
        <v/>
      </c>
      <c r="DA52" s="114" t="str">
        <f ca="1">IF(AND('Raw Data'!AF50&lt;&gt;"",'Raw Data'!AF50&lt;&gt;0),ROUNDDOWN('Raw Data'!AF50,Title!$M$1),"")</f>
        <v/>
      </c>
      <c r="DB52" s="110" t="str">
        <f ca="1">IF(AND('Raw Data'!AG50&lt;&gt;"",'Raw Data'!AG50&lt;&gt;0),'Raw Data'!AG50,"")</f>
        <v/>
      </c>
      <c r="DC52" s="98" t="str">
        <f ca="1">IF(AND(DA52&gt;0,DA52&lt;&gt;""),IF(Title!$K$1=0,ROUNDDOWN((1000*DA$1)/DA52,2),ROUND((1000*DA$1)/DA52,2)),IF(DA52="","",0))</f>
        <v/>
      </c>
      <c r="DD52" s="74" t="str">
        <f ca="1">IF(OR(DA52&lt;&gt;"",DB52&lt;&gt;""),RANK(DE52,DE$5:INDIRECT(DD$1,TRUE)),"")</f>
        <v/>
      </c>
      <c r="DE52" s="77" t="str">
        <f t="shared" ca="1" si="38"/>
        <v/>
      </c>
      <c r="DF52" s="77" t="str">
        <f t="shared" ca="1" si="105"/>
        <v/>
      </c>
      <c r="DG52" s="105" t="str">
        <f ca="1">IF(DF52&lt;&gt;"",RANK(DF52,DF$5:INDIRECT(DG$1,TRUE)),"")</f>
        <v/>
      </c>
      <c r="DH52" s="114" t="str">
        <f ca="1">IF(AND('Raw Data'!AH50&lt;&gt;"",'Raw Data'!AH50&lt;&gt;0),ROUNDDOWN('Raw Data'!AH50,Title!$M$1),"")</f>
        <v/>
      </c>
      <c r="DI52" s="110" t="str">
        <f ca="1">IF(AND('Raw Data'!AI50&lt;&gt;"",'Raw Data'!AI50&lt;&gt;0),'Raw Data'!AI50,"")</f>
        <v/>
      </c>
      <c r="DJ52" s="98" t="str">
        <f ca="1">IF(AND(DH52&gt;0,DH52&lt;&gt;""),IF(Title!$K$1=0,ROUNDDOWN((1000*DH$1)/DH52,2),ROUND((1000*DH$1)/DH52,2)),IF(DH52="","",0))</f>
        <v/>
      </c>
      <c r="DK52" s="74" t="str">
        <f ca="1">IF(OR(DH52&lt;&gt;"",DI52&lt;&gt;""),RANK(DL52,DL$5:INDIRECT(DK$1,TRUE)),"")</f>
        <v/>
      </c>
      <c r="DL52" s="77" t="str">
        <f t="shared" ca="1" si="39"/>
        <v/>
      </c>
      <c r="DM52" s="77" t="str">
        <f t="shared" ca="1" si="106"/>
        <v/>
      </c>
      <c r="DN52" s="105" t="str">
        <f ca="1">IF(DM52&lt;&gt;"",RANK(DM52,DM$5:INDIRECT(DN$1,TRUE)),"")</f>
        <v/>
      </c>
      <c r="DO52" s="114" t="str">
        <f ca="1">IF(AND('Raw Data'!AJ50&lt;&gt;"",'Raw Data'!AJ50&lt;&gt;0),ROUNDDOWN('Raw Data'!AJ50,Title!$M$1),"")</f>
        <v/>
      </c>
      <c r="DP52" s="110" t="str">
        <f ca="1">IF(AND('Raw Data'!AK50&lt;&gt;"",'Raw Data'!AK50&lt;&gt;0),'Raw Data'!AK50,"")</f>
        <v/>
      </c>
      <c r="DQ52" s="98" t="str">
        <f ca="1">IF(AND(DO52&gt;0,DO52&lt;&gt;""),IF(Title!$K$1=0,ROUNDDOWN((1000*DO$1)/DO52,2),ROUND((1000*DO$1)/DO52,2)),IF(DO52="","",0))</f>
        <v/>
      </c>
      <c r="DR52" s="74" t="str">
        <f ca="1">IF(OR(DO52&lt;&gt;"",DP52&lt;&gt;""),RANK(DS52,DS$5:INDIRECT(DR$1,TRUE)),"")</f>
        <v/>
      </c>
      <c r="DS52" s="77" t="str">
        <f t="shared" ca="1" si="40"/>
        <v/>
      </c>
      <c r="DT52" s="77" t="str">
        <f t="shared" ca="1" si="107"/>
        <v/>
      </c>
      <c r="DU52" s="105" t="str">
        <f ca="1">IF(DT52&lt;&gt;"",RANK(DT52,DT$5:INDIRECT(DU$1,TRUE)),"")</f>
        <v/>
      </c>
      <c r="DV52" s="114" t="str">
        <f ca="1">IF(AND('Raw Data'!AL50&lt;&gt;"",'Raw Data'!AL50&lt;&gt;0),ROUNDDOWN('Raw Data'!AL50,Title!$M$1),"")</f>
        <v/>
      </c>
      <c r="DW52" s="110" t="str">
        <f ca="1">IF(AND('Raw Data'!AM50&lt;&gt;"",'Raw Data'!AM50&lt;&gt;0),'Raw Data'!AM50,"")</f>
        <v/>
      </c>
      <c r="DX52" s="98" t="str">
        <f ca="1">IF(AND(DV52&gt;0,DV52&lt;&gt;""),IF(Title!$K$1=0,ROUNDDOWN((1000*DV$1)/DV52,2),ROUND((1000*DV$1)/DV52,2)),IF(DV52="","",0))</f>
        <v/>
      </c>
      <c r="DY52" s="74" t="str">
        <f ca="1">IF(OR(DV52&lt;&gt;"",DW52&lt;&gt;""),RANK(DZ52,DZ$5:INDIRECT(DY$1,TRUE)),"")</f>
        <v/>
      </c>
      <c r="DZ52" s="77" t="str">
        <f t="shared" ca="1" si="41"/>
        <v/>
      </c>
      <c r="EA52" s="77" t="str">
        <f t="shared" ca="1" si="108"/>
        <v/>
      </c>
      <c r="EB52" s="105" t="str">
        <f ca="1">IF(EA52&lt;&gt;"",RANK(EA52,EA$5:INDIRECT(EB$1,TRUE)),"")</f>
        <v/>
      </c>
      <c r="EC52" s="114" t="str">
        <f ca="1">IF(AND('Raw Data'!AN50&lt;&gt;"",'Raw Data'!AN50&lt;&gt;0),ROUNDDOWN('Raw Data'!AN50,Title!$M$1),"")</f>
        <v/>
      </c>
      <c r="ED52" s="110" t="str">
        <f ca="1">IF(AND('Raw Data'!AO50&lt;&gt;"",'Raw Data'!AO50&lt;&gt;0),'Raw Data'!AO50,"")</f>
        <v/>
      </c>
      <c r="EE52" s="98" t="str">
        <f ca="1">IF(AND(EC52&gt;0,EC52&lt;&gt;""),IF(Title!$K$1=0,ROUNDDOWN((1000*EC$1)/EC52,2),ROUND((1000*EC$1)/EC52,2)),IF(EC52="","",0))</f>
        <v/>
      </c>
      <c r="EF52" s="74" t="str">
        <f ca="1">IF(OR(EC52&lt;&gt;"",ED52&lt;&gt;""),RANK(EG52,EG$5:INDIRECT(EF$1,TRUE)),"")</f>
        <v/>
      </c>
      <c r="EG52" s="77" t="str">
        <f t="shared" ca="1" si="42"/>
        <v/>
      </c>
      <c r="EH52" s="77" t="str">
        <f t="shared" ca="1" si="109"/>
        <v/>
      </c>
      <c r="EI52" s="105" t="str">
        <f ca="1">IF(EH52&lt;&gt;"",RANK(EH52,EH$5:INDIRECT(EI$1,TRUE)),"")</f>
        <v/>
      </c>
      <c r="EJ52" s="114" t="str">
        <f ca="1">IF(AND('Raw Data'!AP50&lt;&gt;"",'Raw Data'!AP50&lt;&gt;0),ROUNDDOWN('Raw Data'!AP50,Title!$M$1),"")</f>
        <v/>
      </c>
      <c r="EK52" s="107" t="str">
        <f ca="1">IF(AND('Raw Data'!AQ50&lt;&gt;"",'Raw Data'!AQ50&lt;&gt;0),'Raw Data'!AQ50,"")</f>
        <v/>
      </c>
      <c r="EL52" s="98" t="str">
        <f ca="1">IF(AND(EJ52&gt;0,EJ52&lt;&gt;""),IF(Title!$K$1=0,ROUNDDOWN((1000*EJ$1)/EJ52,2),ROUND((1000*EJ$1)/EJ52,2)),IF(EJ52="","",0))</f>
        <v/>
      </c>
      <c r="EM52" s="74" t="str">
        <f ca="1">IF(OR(EJ52&lt;&gt;"",EK52&lt;&gt;""),RANK(EN52,EN$5:INDIRECT(EM$1,TRUE)),"")</f>
        <v/>
      </c>
      <c r="EN52" s="77" t="str">
        <f t="shared" ca="1" si="43"/>
        <v/>
      </c>
      <c r="EO52" s="77" t="str">
        <f t="shared" ca="1" si="110"/>
        <v/>
      </c>
      <c r="EP52" s="105" t="str">
        <f ca="1">IF(EO52&lt;&gt;"",RANK(EO52,EO$5:INDIRECT(EP$1,TRUE)),"")</f>
        <v/>
      </c>
      <c r="EQ52" s="74" t="str">
        <f t="shared" ca="1" si="44"/>
        <v>$ER$52:$FC$52</v>
      </c>
      <c r="ER52" s="77">
        <f t="shared" si="45"/>
        <v>0</v>
      </c>
      <c r="ES52" s="77">
        <f t="shared" ca="1" si="46"/>
        <v>0</v>
      </c>
      <c r="ET52" s="77">
        <f t="shared" ca="1" si="47"/>
        <v>0</v>
      </c>
      <c r="EU52" s="77">
        <f t="shared" ca="1" si="48"/>
        <v>0</v>
      </c>
      <c r="EV52" s="77">
        <f t="shared" ca="1" si="49"/>
        <v>0</v>
      </c>
      <c r="EW52" s="77">
        <f t="shared" ca="1" si="50"/>
        <v>0</v>
      </c>
      <c r="EX52" s="77">
        <f t="shared" ca="1" si="51"/>
        <v>0</v>
      </c>
      <c r="EY52" s="77">
        <f t="shared" ca="1" si="52"/>
        <v>0</v>
      </c>
      <c r="EZ52" s="77">
        <f t="shared" ca="1" si="53"/>
        <v>0</v>
      </c>
      <c r="FA52" s="77">
        <f t="shared" ca="1" si="54"/>
        <v>0</v>
      </c>
      <c r="FB52" s="77">
        <f t="shared" ca="1" si="55"/>
        <v>0</v>
      </c>
      <c r="FC52" s="77">
        <f t="shared" ca="1" si="56"/>
        <v>0</v>
      </c>
      <c r="FD52" s="77">
        <f t="shared" ca="1" si="57"/>
        <v>0</v>
      </c>
      <c r="FE52" s="77">
        <f t="shared" ca="1" si="58"/>
        <v>0</v>
      </c>
      <c r="FF52" s="77">
        <f t="shared" ca="1" si="59"/>
        <v>0</v>
      </c>
      <c r="FG52" s="77">
        <f t="shared" ca="1" si="60"/>
        <v>0</v>
      </c>
      <c r="FH52" s="77">
        <f t="shared" ca="1" si="61"/>
        <v>0</v>
      </c>
      <c r="FI52" s="77">
        <f t="shared" ca="1" si="62"/>
        <v>0</v>
      </c>
      <c r="FJ52" s="77">
        <f t="shared" ca="1" si="63"/>
        <v>0</v>
      </c>
      <c r="FK52" s="77">
        <f t="shared" ca="1" si="64"/>
        <v>0</v>
      </c>
      <c r="FL52" s="74" t="str">
        <f t="shared" si="65"/>
        <v>$FM$52:$FX$52</v>
      </c>
      <c r="FM52" s="78">
        <f t="shared" si="66"/>
        <v>0</v>
      </c>
      <c r="FN52" s="74">
        <f t="shared" si="67"/>
        <v>0</v>
      </c>
      <c r="FO52" s="74">
        <f t="shared" si="68"/>
        <v>0</v>
      </c>
      <c r="FP52" s="74">
        <f t="shared" si="69"/>
        <v>0</v>
      </c>
      <c r="FQ52" s="74">
        <f t="shared" si="70"/>
        <v>0</v>
      </c>
      <c r="FR52" s="74">
        <f t="shared" si="71"/>
        <v>0</v>
      </c>
      <c r="FS52" s="74">
        <f t="shared" si="72"/>
        <v>0</v>
      </c>
      <c r="FT52" s="74">
        <f t="shared" si="73"/>
        <v>0</v>
      </c>
      <c r="FU52" s="74">
        <f t="shared" si="74"/>
        <v>0</v>
      </c>
      <c r="FV52" s="74">
        <f t="shared" si="75"/>
        <v>0</v>
      </c>
      <c r="FW52" s="74">
        <f t="shared" si="76"/>
        <v>0</v>
      </c>
      <c r="FX52" s="74">
        <f t="shared" si="77"/>
        <v>0</v>
      </c>
      <c r="FY52" s="74">
        <f t="shared" si="78"/>
        <v>0</v>
      </c>
      <c r="FZ52" s="74">
        <f t="shared" si="79"/>
        <v>0</v>
      </c>
      <c r="GA52" s="74">
        <f t="shared" si="80"/>
        <v>0</v>
      </c>
      <c r="GB52" s="74">
        <f t="shared" si="81"/>
        <v>0</v>
      </c>
      <c r="GC52" s="74">
        <f t="shared" si="82"/>
        <v>0</v>
      </c>
      <c r="GD52" s="74">
        <f t="shared" si="83"/>
        <v>0</v>
      </c>
      <c r="GE52" s="74">
        <f t="shared" si="84"/>
        <v>0</v>
      </c>
      <c r="GF52" s="74">
        <f t="shared" si="85"/>
        <v>0</v>
      </c>
      <c r="GG52" s="74" t="str">
        <f t="shared" si="86"/>
        <v>GS52</v>
      </c>
      <c r="GH52" s="77">
        <f ca="1">GetDiscardScore($ER52:ER52,GH$1)</f>
        <v>0</v>
      </c>
      <c r="GI52" s="77">
        <f ca="1">GetDiscardScore($ER52:ES52,GI$1)</f>
        <v>0</v>
      </c>
      <c r="GJ52" s="77">
        <f ca="1">GetDiscardScore($ER52:ET52,GJ$1)</f>
        <v>0</v>
      </c>
      <c r="GK52" s="77">
        <f ca="1">GetDiscardScore($ER52:EU52,GK$1)</f>
        <v>0</v>
      </c>
      <c r="GL52" s="77">
        <f ca="1">GetDiscardScore($ER52:EV52,GL$1)</f>
        <v>0</v>
      </c>
      <c r="GM52" s="77">
        <f ca="1">GetDiscardScore($ER52:EW52,GM$1)</f>
        <v>0</v>
      </c>
      <c r="GN52" s="77">
        <f ca="1">GetDiscardScore($ER52:EX52,GN$1)</f>
        <v>0</v>
      </c>
      <c r="GO52" s="77">
        <f ca="1">GetDiscardScore($ER52:EY52,GO$1)</f>
        <v>0</v>
      </c>
      <c r="GP52" s="77">
        <f ca="1">GetDiscardScore($ER52:EZ52,GP$1)</f>
        <v>0</v>
      </c>
      <c r="GQ52" s="77">
        <f ca="1">GetDiscardScore($ER52:FA52,GQ$1)</f>
        <v>0</v>
      </c>
      <c r="GR52" s="77">
        <f ca="1">GetDiscardScore($ER52:FB52,GR$1)</f>
        <v>0</v>
      </c>
      <c r="GS52" s="77">
        <f ca="1">GetDiscardScore($ER52:FC52,GS$1)</f>
        <v>0</v>
      </c>
      <c r="GT52" s="77">
        <f ca="1">GetDiscardScore($ER52:FD52,GT$1)</f>
        <v>0</v>
      </c>
      <c r="GU52" s="77">
        <f ca="1">GetDiscardScore($ER52:FE52,GU$1)</f>
        <v>0</v>
      </c>
      <c r="GV52" s="77">
        <f ca="1">GetDiscardScore($ER52:FF52,GV$1)</f>
        <v>0</v>
      </c>
      <c r="GW52" s="77">
        <f ca="1">GetDiscardScore($ER52:FG52,GW$1)</f>
        <v>0</v>
      </c>
      <c r="GX52" s="77">
        <f ca="1">GetDiscardScore($ER52:FH52,GX$1)</f>
        <v>0</v>
      </c>
      <c r="GY52" s="77">
        <f ca="1">GetDiscardScore($ER52:FI52,GY$1)</f>
        <v>0</v>
      </c>
      <c r="GZ52" s="77">
        <f ca="1">GetDiscardScore($ER52:FJ52,GZ$1)</f>
        <v>0</v>
      </c>
      <c r="HA52" s="77">
        <f ca="1">GetDiscardScore($ER52:FK52,HA$1)</f>
        <v>0</v>
      </c>
      <c r="HB52" s="79" t="str">
        <f t="shared" ca="1" si="87"/>
        <v/>
      </c>
      <c r="HC52" s="78" t="str">
        <f ca="1">IF(HB52&lt;&gt;"",RANK(HB52,HB$5:INDIRECT(HC$1,TRUE),0),"")</f>
        <v/>
      </c>
      <c r="HD52" s="76" t="str">
        <f t="shared" ca="1" si="88"/>
        <v/>
      </c>
    </row>
    <row r="53" spans="1:212" s="51" customFormat="1" ht="11.25">
      <c r="A53" s="41">
        <v>49</v>
      </c>
      <c r="B53" s="41" t="str">
        <f ca="1">IF('Raw Data'!B51&lt;&gt;"",'Raw Data'!B51,"")</f>
        <v/>
      </c>
      <c r="C53" s="51" t="str">
        <f ca="1">IF('Raw Data'!C51&lt;&gt;"",'Raw Data'!C51,"")</f>
        <v/>
      </c>
      <c r="D53" s="42" t="str">
        <f t="shared" ca="1" si="22"/>
        <v/>
      </c>
      <c r="E53" s="69" t="str">
        <f t="shared" ca="1" si="23"/>
        <v/>
      </c>
      <c r="F53" s="99" t="str">
        <f t="shared" ca="1" si="90"/>
        <v/>
      </c>
      <c r="G53" s="111" t="str">
        <f ca="1">IF(AND('Raw Data'!D51&lt;&gt;"",'Raw Data'!D51&lt;&gt;0),ROUNDDOWN('Raw Data'!D51,Title!$M$1),"")</f>
        <v/>
      </c>
      <c r="H53" s="109" t="str">
        <f ca="1">IF(AND('Raw Data'!E51&lt;&gt;"",'Raw Data'!E51&lt;&gt;0),'Raw Data'!E51,"")</f>
        <v/>
      </c>
      <c r="I53" s="97" t="str">
        <f ca="1">IF(AND(G53&lt;&gt;"",G53&gt;0),IF(Title!$K$1=0,ROUNDDOWN((1000*G$1)/G53,2),ROUND((1000*G$1)/G53,2)),IF(G53="","",0))</f>
        <v/>
      </c>
      <c r="J53" s="51" t="str">
        <f ca="1">IF(K53&lt;&gt;0,RANK(K53,K$5:INDIRECT(J$1,TRUE)),"")</f>
        <v/>
      </c>
      <c r="K53" s="71">
        <f t="shared" ca="1" si="89"/>
        <v>0</v>
      </c>
      <c r="L53" s="71" t="str">
        <f t="shared" ca="1" si="91"/>
        <v/>
      </c>
      <c r="M53" s="104" t="str">
        <f ca="1">IF(L53&lt;&gt;"",RANK(L53,L$5:INDIRECT(M$1,TRUE)),"")</f>
        <v/>
      </c>
      <c r="N53" s="111" t="str">
        <f ca="1">IF(AND('Raw Data'!F51&lt;&gt;"",'Raw Data'!F51&lt;&gt;0),ROUNDDOWN('Raw Data'!F51,Title!$M$1),"")</f>
        <v/>
      </c>
      <c r="O53" s="109" t="str">
        <f ca="1">IF(AND('Raw Data'!G51&lt;&gt;"",'Raw Data'!G51&lt;&gt;0),'Raw Data'!G51,"")</f>
        <v/>
      </c>
      <c r="P53" s="97" t="str">
        <f ca="1">IF(AND(N53&gt;0,N53&lt;&gt;""),IF(Title!$K$1=0,ROUNDDOWN((1000*N$1)/N53,2),ROUND((1000*N$1)/N53,2)),IF(N53="","",0))</f>
        <v/>
      </c>
      <c r="Q53" s="51" t="str">
        <f ca="1">IF(OR(N53&lt;&gt;"",O53&lt;&gt;""),RANK(R53,R$5:INDIRECT(Q$1,TRUE)),"")</f>
        <v/>
      </c>
      <c r="R53" s="71" t="str">
        <f t="shared" ca="1" si="24"/>
        <v/>
      </c>
      <c r="S53" s="71" t="str">
        <f t="shared" ca="1" si="92"/>
        <v/>
      </c>
      <c r="T53" s="104" t="str">
        <f ca="1">IF(S53&lt;&gt;"",RANK(S53,S$5:INDIRECT(T$1,TRUE)),"")</f>
        <v/>
      </c>
      <c r="U53" s="111" t="str">
        <f ca="1">IF(AND('Raw Data'!H51&lt;&gt;"",'Raw Data'!H51&lt;&gt;0),ROUNDDOWN('Raw Data'!H51,Title!$M$1),"")</f>
        <v/>
      </c>
      <c r="V53" s="109" t="str">
        <f ca="1">IF(AND('Raw Data'!I51&lt;&gt;"",'Raw Data'!I51&lt;&gt;0),'Raw Data'!I51,"")</f>
        <v/>
      </c>
      <c r="W53" s="97" t="str">
        <f ca="1">IF(AND(U53&gt;0,U53&lt;&gt;""),IF(Title!$K$1=0,ROUNDDOWN((1000*U$1)/U53,2),ROUND((1000*U$1)/U53,2)),IF(U53="","",0))</f>
        <v/>
      </c>
      <c r="X53" s="51" t="str">
        <f ca="1">IF(OR(U53&lt;&gt;"",V53&lt;&gt;""),RANK(Y53,Y$5:INDIRECT(X$1,TRUE)),"")</f>
        <v/>
      </c>
      <c r="Y53" s="71" t="str">
        <f t="shared" ca="1" si="25"/>
        <v/>
      </c>
      <c r="Z53" s="71" t="str">
        <f t="shared" ca="1" si="93"/>
        <v/>
      </c>
      <c r="AA53" s="104" t="str">
        <f ca="1">IF(Z53&lt;&gt;"",RANK(Z53,Z$5:INDIRECT(AA$1,TRUE)),"")</f>
        <v/>
      </c>
      <c r="AB53" s="111" t="str">
        <f ca="1">IF(AND('Raw Data'!J51&lt;&gt;"",'Raw Data'!J51&lt;&gt;0),ROUNDDOWN('Raw Data'!J51,Title!$M$1),"")</f>
        <v/>
      </c>
      <c r="AC53" s="109" t="str">
        <f ca="1">IF(AND('Raw Data'!K51&lt;&gt;"",'Raw Data'!K51&lt;&gt;0),'Raw Data'!K51,"")</f>
        <v/>
      </c>
      <c r="AD53" s="97" t="str">
        <f ca="1">IF(AND(AB53&gt;0,AB53&lt;&gt;""),IF(Title!$K$1=0,ROUNDDOWN((1000*AB$1)/AB53,2),ROUND((1000*AB$1)/AB53,2)),IF(AB53="","",0))</f>
        <v/>
      </c>
      <c r="AE53" s="51" t="str">
        <f ca="1">IF(OR(AB53&lt;&gt;"",AC53&lt;&gt;""),RANK(AF53,AF$5:INDIRECT(AE$1,TRUE)),"")</f>
        <v/>
      </c>
      <c r="AF53" s="71" t="str">
        <f t="shared" ca="1" si="26"/>
        <v/>
      </c>
      <c r="AG53" s="71" t="str">
        <f t="shared" ca="1" si="94"/>
        <v/>
      </c>
      <c r="AH53" s="104" t="str">
        <f ca="1">IF(AG53&lt;&gt;"",RANK(AG53,AG$5:INDIRECT(AH$1,TRUE)),"")</f>
        <v/>
      </c>
      <c r="AI53" s="111" t="str">
        <f ca="1">IF(AND('Raw Data'!L51&lt;&gt;"",'Raw Data'!L51&lt;&gt;0),ROUNDDOWN('Raw Data'!L51,Title!$M$1),"")</f>
        <v/>
      </c>
      <c r="AJ53" s="109" t="str">
        <f ca="1">IF(AND('Raw Data'!M51&lt;&gt;"",'Raw Data'!M51&lt;&gt;0),'Raw Data'!M51,"")</f>
        <v/>
      </c>
      <c r="AK53" s="97" t="str">
        <f ca="1">IF(AND(AI53&gt;0,AI53&lt;&gt;""),IF(Title!$K$1=0,ROUNDDOWN((1000*AI$1)/AI53,2),ROUND((1000*AI$1)/AI53,2)),IF(AI53="","",0))</f>
        <v/>
      </c>
      <c r="AL53" s="51" t="str">
        <f ca="1">IF(OR(AI53&lt;&gt;"",AJ53&lt;&gt;""),RANK(AM53,AM$5:INDIRECT(AL$1,TRUE)),"")</f>
        <v/>
      </c>
      <c r="AM53" s="71" t="str">
        <f t="shared" ca="1" si="27"/>
        <v/>
      </c>
      <c r="AN53" s="71" t="str">
        <f t="shared" ca="1" si="95"/>
        <v/>
      </c>
      <c r="AO53" s="104" t="str">
        <f ca="1">IF(AN53&lt;&gt;"",RANK(AN53,AN$5:INDIRECT(AO$1,TRUE)),"")</f>
        <v/>
      </c>
      <c r="AP53" s="111" t="str">
        <f ca="1">IF(AND('Raw Data'!N51&lt;&gt;"",'Raw Data'!N51&lt;&gt;0),ROUNDDOWN('Raw Data'!N51,Title!$M$1),"")</f>
        <v/>
      </c>
      <c r="AQ53" s="109" t="str">
        <f ca="1">IF(AND('Raw Data'!O51&lt;&gt;"",'Raw Data'!O51&lt;&gt;0),'Raw Data'!O51,"")</f>
        <v/>
      </c>
      <c r="AR53" s="97" t="str">
        <f ca="1">IF(AND(AP53&gt;0,AP53&lt;&gt;""),IF(Title!$K$1=0,ROUNDDOWN((1000*AP$1)/AP53,2),ROUND((1000*AP$1)/AP53,2)),IF(AP53="","",0))</f>
        <v/>
      </c>
      <c r="AS53" s="51" t="str">
        <f ca="1">IF(OR(AP53&lt;&gt;"",AQ53&lt;&gt;""),RANK(AT53,AT$5:INDIRECT(AS$1,TRUE)),"")</f>
        <v/>
      </c>
      <c r="AT53" s="71" t="str">
        <f t="shared" ca="1" si="28"/>
        <v/>
      </c>
      <c r="AU53" s="71" t="str">
        <f t="shared" ca="1" si="96"/>
        <v/>
      </c>
      <c r="AV53" s="104" t="str">
        <f ca="1">IF(AU53&lt;&gt;"",RANK(AU53,AU$5:INDIRECT(AV$1,TRUE)),"")</f>
        <v/>
      </c>
      <c r="AW53" s="111" t="str">
        <f ca="1">IF(AND('Raw Data'!P51&lt;&gt;"",'Raw Data'!P51&lt;&gt;0),ROUNDDOWN('Raw Data'!P51,Title!$M$1),"")</f>
        <v/>
      </c>
      <c r="AX53" s="109" t="str">
        <f ca="1">IF(AND('Raw Data'!Q51&lt;&gt;"",'Raw Data'!Q51&lt;&gt;0),'Raw Data'!Q51,"")</f>
        <v/>
      </c>
      <c r="AY53" s="97" t="str">
        <f ca="1">IF(AND(AW53&gt;0,AW53&lt;&gt;""),IF(Title!$K$1=0,ROUNDDOWN((1000*AW$1)/AW53,2),ROUND((1000*AW$1)/AW53,2)),IF(AW53="","",0))</f>
        <v/>
      </c>
      <c r="AZ53" s="51" t="str">
        <f ca="1">IF(OR(AW53&lt;&gt;"",AX53&lt;&gt;""),RANK(BA53,BA$5:INDIRECT(AZ$1,TRUE)),"")</f>
        <v/>
      </c>
      <c r="BA53" s="71" t="str">
        <f t="shared" ca="1" si="29"/>
        <v/>
      </c>
      <c r="BB53" s="71" t="str">
        <f t="shared" ca="1" si="97"/>
        <v/>
      </c>
      <c r="BC53" s="104" t="str">
        <f ca="1">IF(BB53&lt;&gt;"",RANK(BB53,BB$5:INDIRECT(BC$1,TRUE)),"")</f>
        <v/>
      </c>
      <c r="BD53" s="111" t="str">
        <f ca="1">IF(AND('Raw Data'!R51&lt;&gt;"",'Raw Data'!R51&lt;&gt;0),ROUNDDOWN('Raw Data'!R51,Title!$M$1),"")</f>
        <v/>
      </c>
      <c r="BE53" s="109" t="str">
        <f ca="1">IF(AND('Raw Data'!S51&lt;&gt;"",'Raw Data'!S51&lt;&gt;0),'Raw Data'!S51,"")</f>
        <v/>
      </c>
      <c r="BF53" s="97" t="str">
        <f ca="1">IF(AND(BD53&gt;0,BD53&lt;&gt;""),IF(Title!$K$1=0,ROUNDDOWN((1000*BD$1)/BD53,2),ROUND((1000*BD$1)/BD53,2)),IF(BD53="","",0))</f>
        <v/>
      </c>
      <c r="BG53" s="51" t="str">
        <f ca="1">IF(OR(BD53&lt;&gt;"",BE53&lt;&gt;""),RANK(BH53,BH$5:INDIRECT(BG$1,TRUE)),"")</f>
        <v/>
      </c>
      <c r="BH53" s="71" t="str">
        <f t="shared" ca="1" si="30"/>
        <v/>
      </c>
      <c r="BI53" s="71" t="str">
        <f t="shared" ca="1" si="98"/>
        <v/>
      </c>
      <c r="BJ53" s="104" t="str">
        <f ca="1">IF(BI53&lt;&gt;"",RANK(BI53,BI$5:INDIRECT(BJ$1,TRUE)),"")</f>
        <v/>
      </c>
      <c r="BK53" s="111" t="str">
        <f ca="1">IF(AND('Raw Data'!T51&lt;&gt;"",'Raw Data'!T51&lt;&gt;0),ROUNDDOWN('Raw Data'!T51,Title!$M$1),"")</f>
        <v/>
      </c>
      <c r="BL53" s="109" t="str">
        <f ca="1">IF(AND('Raw Data'!U51&lt;&gt;"",'Raw Data'!U51&lt;&gt;0),'Raw Data'!U51,"")</f>
        <v/>
      </c>
      <c r="BM53" s="97" t="str">
        <f t="shared" ca="1" si="31"/>
        <v/>
      </c>
      <c r="BN53" s="51" t="str">
        <f ca="1">IF(OR(BK53&lt;&gt;"",BL53&lt;&gt;""),RANK(BO53,BO$5:INDIRECT(BN$1,TRUE)),"")</f>
        <v/>
      </c>
      <c r="BO53" s="71" t="str">
        <f t="shared" ca="1" si="32"/>
        <v/>
      </c>
      <c r="BP53" s="71" t="str">
        <f t="shared" ca="1" si="99"/>
        <v/>
      </c>
      <c r="BQ53" s="104" t="str">
        <f ca="1">IF(BP53&lt;&gt;"",RANK(BP53,BP$5:INDIRECT(BQ$1,TRUE)),"")</f>
        <v/>
      </c>
      <c r="BR53" s="111" t="str">
        <f ca="1">IF(AND('Raw Data'!V51&lt;&gt;"",'Raw Data'!V51&lt;&gt;0),ROUNDDOWN('Raw Data'!V51,Title!$M$1),"")</f>
        <v/>
      </c>
      <c r="BS53" s="109" t="str">
        <f ca="1">IF(AND('Raw Data'!W51&lt;&gt;"",'Raw Data'!W51&lt;&gt;0),'Raw Data'!W51,"")</f>
        <v/>
      </c>
      <c r="BT53" s="97" t="str">
        <f ca="1">IF(AND(BR53&gt;0,BR53&lt;&gt;""),IF(Title!$K$1=0,ROUNDDOWN((1000*BR$1)/BR53,2),ROUND((1000*BR$1)/BR53,2)),IF(BR53="","",0))</f>
        <v/>
      </c>
      <c r="BU53" s="51" t="str">
        <f ca="1">IF(OR(BR53&lt;&gt;"",BS53&lt;&gt;""),RANK(BV53,BV$5:INDIRECT(BU$1,TRUE)),"")</f>
        <v/>
      </c>
      <c r="BV53" s="71" t="str">
        <f t="shared" ca="1" si="33"/>
        <v/>
      </c>
      <c r="BW53" s="71" t="str">
        <f t="shared" ca="1" si="100"/>
        <v/>
      </c>
      <c r="BX53" s="104" t="str">
        <f ca="1">IF(BW53&lt;&gt;"",RANK(BW53,BW$5:INDIRECT(BX$1,TRUE)),"")</f>
        <v/>
      </c>
      <c r="BY53" s="111" t="str">
        <f ca="1">IF(AND('Raw Data'!X51&lt;&gt;"",'Raw Data'!X51&lt;&gt;0),ROUNDDOWN('Raw Data'!X51,Title!$M$1),"")</f>
        <v/>
      </c>
      <c r="BZ53" s="109" t="str">
        <f ca="1">IF(AND('Raw Data'!Y51&lt;&gt;"",'Raw Data'!Y51&lt;&gt;0),'Raw Data'!Y51,"")</f>
        <v/>
      </c>
      <c r="CA53" s="97" t="str">
        <f ca="1">IF(AND(BY53&gt;0,BY53&lt;&gt;""),IF(Title!$K$1=0,ROUNDDOWN((1000*BY$1)/BY53,2),ROUND((1000*BY$1)/BY53,2)),IF(BY53="","",0))</f>
        <v/>
      </c>
      <c r="CB53" s="51" t="str">
        <f ca="1">IF(OR(BY53&lt;&gt;"",BZ53&lt;&gt;""),RANK(CC53,CC$5:INDIRECT(CB$1,TRUE)),"")</f>
        <v/>
      </c>
      <c r="CC53" s="71" t="str">
        <f t="shared" ca="1" si="34"/>
        <v/>
      </c>
      <c r="CD53" s="71" t="str">
        <f t="shared" ca="1" si="101"/>
        <v/>
      </c>
      <c r="CE53" s="104" t="str">
        <f ca="1">IF(CD53&lt;&gt;"",RANK(CD53,CD$5:INDIRECT(CE$1,TRUE)),"")</f>
        <v/>
      </c>
      <c r="CF53" s="111" t="str">
        <f ca="1">IF(AND('Raw Data'!Z51&lt;&gt;"",'Raw Data'!Z51&lt;&gt;0),ROUNDDOWN('Raw Data'!Z51,Title!$M$1),"")</f>
        <v/>
      </c>
      <c r="CG53" s="109" t="str">
        <f ca="1">IF(AND('Raw Data'!AA51&lt;&gt;"",'Raw Data'!AA51&lt;&gt;0),'Raw Data'!AA51,"")</f>
        <v/>
      </c>
      <c r="CH53" s="97" t="str">
        <f ca="1">IF(AND(CF53&gt;0,CF53&lt;&gt;""),IF(Title!$K$1=0,ROUNDDOWN((1000*CF$1)/CF53,2),ROUND((1000*CF$1)/CF53,2)),IF(CF53="","",0))</f>
        <v/>
      </c>
      <c r="CI53" s="51" t="str">
        <f ca="1">IF(OR(CF53&lt;&gt;"",CG53&lt;&gt;""),RANK(CJ53,CJ$5:INDIRECT(CI$1,TRUE)),"")</f>
        <v/>
      </c>
      <c r="CJ53" s="71" t="str">
        <f t="shared" ca="1" si="35"/>
        <v/>
      </c>
      <c r="CK53" s="71" t="str">
        <f t="shared" ca="1" si="102"/>
        <v/>
      </c>
      <c r="CL53" s="104" t="str">
        <f ca="1">IF(CK53&lt;&gt;"",RANK(CK53,CK$5:INDIRECT(CL$1,TRUE)),"")</f>
        <v/>
      </c>
      <c r="CM53" s="111" t="str">
        <f ca="1">IF(AND('Raw Data'!AB51&lt;&gt;"",'Raw Data'!AB51&lt;&gt;0),ROUNDDOWN('Raw Data'!AB51,Title!$M$1),"")</f>
        <v/>
      </c>
      <c r="CN53" s="109" t="str">
        <f ca="1">IF(AND('Raw Data'!AC51&lt;&gt;"",'Raw Data'!AC51&lt;&gt;0),'Raw Data'!AC51,"")</f>
        <v/>
      </c>
      <c r="CO53" s="97" t="str">
        <f ca="1">IF(AND(CM53&gt;0,CM53&lt;&gt;""),IF(Title!$K$1=0,ROUNDDOWN((1000*CM$1)/CM53,2),ROUND((1000*CM$1)/CM53,2)),IF(CM53="","",0))</f>
        <v/>
      </c>
      <c r="CP53" s="51" t="str">
        <f ca="1">IF(OR(CM53&lt;&gt;"",CN53&lt;&gt;""),RANK(CQ53,CQ$5:INDIRECT(CP$1,TRUE)),"")</f>
        <v/>
      </c>
      <c r="CQ53" s="71" t="str">
        <f t="shared" ca="1" si="36"/>
        <v/>
      </c>
      <c r="CR53" s="71" t="str">
        <f t="shared" ca="1" si="103"/>
        <v/>
      </c>
      <c r="CS53" s="104" t="str">
        <f ca="1">IF(CR53&lt;&gt;"",RANK(CR53,CR$5:INDIRECT(CS$1,TRUE)),"")</f>
        <v/>
      </c>
      <c r="CT53" s="111" t="str">
        <f ca="1">IF(AND('Raw Data'!AD51&lt;&gt;"",'Raw Data'!AD51&lt;&gt;0),ROUNDDOWN('Raw Data'!AD51,Title!$M$1),"")</f>
        <v/>
      </c>
      <c r="CU53" s="109" t="str">
        <f ca="1">IF(AND('Raw Data'!AE51&lt;&gt;"",'Raw Data'!AE51&lt;&gt;0),'Raw Data'!AE51,"")</f>
        <v/>
      </c>
      <c r="CV53" s="97" t="str">
        <f ca="1">IF(AND(CT53&gt;0,CT53&lt;&gt;""),IF(Title!$K$1=0,ROUNDDOWN((1000*CT$1)/CT53,2),ROUND((1000*CT$1)/CT53,2)),IF(CT53="","",0))</f>
        <v/>
      </c>
      <c r="CW53" s="51" t="str">
        <f ca="1">IF(OR(CT53&lt;&gt;"",CU53&lt;&gt;""),RANK(CX53,CX$5:INDIRECT(CW$1,TRUE)),"")</f>
        <v/>
      </c>
      <c r="CX53" s="71" t="str">
        <f t="shared" ca="1" si="37"/>
        <v/>
      </c>
      <c r="CY53" s="71" t="str">
        <f t="shared" ca="1" si="104"/>
        <v/>
      </c>
      <c r="CZ53" s="104" t="str">
        <f ca="1">IF(CY53&lt;&gt;"",RANK(CY53,CY$5:INDIRECT(CZ$1,TRUE)),"")</f>
        <v/>
      </c>
      <c r="DA53" s="111" t="str">
        <f ca="1">IF(AND('Raw Data'!AF51&lt;&gt;"",'Raw Data'!AF51&lt;&gt;0),ROUNDDOWN('Raw Data'!AF51,Title!$M$1),"")</f>
        <v/>
      </c>
      <c r="DB53" s="109" t="str">
        <f ca="1">IF(AND('Raw Data'!AG51&lt;&gt;"",'Raw Data'!AG51&lt;&gt;0),'Raw Data'!AG51,"")</f>
        <v/>
      </c>
      <c r="DC53" s="97" t="str">
        <f ca="1">IF(AND(DA53&gt;0,DA53&lt;&gt;""),IF(Title!$K$1=0,ROUNDDOWN((1000*DA$1)/DA53,2),ROUND((1000*DA$1)/DA53,2)),IF(DA53="","",0))</f>
        <v/>
      </c>
      <c r="DD53" s="51" t="str">
        <f ca="1">IF(OR(DA53&lt;&gt;"",DB53&lt;&gt;""),RANK(DE53,DE$5:INDIRECT(DD$1,TRUE)),"")</f>
        <v/>
      </c>
      <c r="DE53" s="71" t="str">
        <f t="shared" ca="1" si="38"/>
        <v/>
      </c>
      <c r="DF53" s="71" t="str">
        <f t="shared" ca="1" si="105"/>
        <v/>
      </c>
      <c r="DG53" s="104" t="str">
        <f ca="1">IF(DF53&lt;&gt;"",RANK(DF53,DF$5:INDIRECT(DG$1,TRUE)),"")</f>
        <v/>
      </c>
      <c r="DH53" s="111" t="str">
        <f ca="1">IF(AND('Raw Data'!AH51&lt;&gt;"",'Raw Data'!AH51&lt;&gt;0),ROUNDDOWN('Raw Data'!AH51,Title!$M$1),"")</f>
        <v/>
      </c>
      <c r="DI53" s="109" t="str">
        <f ca="1">IF(AND('Raw Data'!AI51&lt;&gt;"",'Raw Data'!AI51&lt;&gt;0),'Raw Data'!AI51,"")</f>
        <v/>
      </c>
      <c r="DJ53" s="97" t="str">
        <f ca="1">IF(AND(DH53&gt;0,DH53&lt;&gt;""),IF(Title!$K$1=0,ROUNDDOWN((1000*DH$1)/DH53,2),ROUND((1000*DH$1)/DH53,2)),IF(DH53="","",0))</f>
        <v/>
      </c>
      <c r="DK53" s="51" t="str">
        <f ca="1">IF(OR(DH53&lt;&gt;"",DI53&lt;&gt;""),RANK(DL53,DL$5:INDIRECT(DK$1,TRUE)),"")</f>
        <v/>
      </c>
      <c r="DL53" s="71" t="str">
        <f t="shared" ca="1" si="39"/>
        <v/>
      </c>
      <c r="DM53" s="71" t="str">
        <f t="shared" ca="1" si="106"/>
        <v/>
      </c>
      <c r="DN53" s="104" t="str">
        <f ca="1">IF(DM53&lt;&gt;"",RANK(DM53,DM$5:INDIRECT(DN$1,TRUE)),"")</f>
        <v/>
      </c>
      <c r="DO53" s="111" t="str">
        <f ca="1">IF(AND('Raw Data'!AJ51&lt;&gt;"",'Raw Data'!AJ51&lt;&gt;0),ROUNDDOWN('Raw Data'!AJ51,Title!$M$1),"")</f>
        <v/>
      </c>
      <c r="DP53" s="109" t="str">
        <f ca="1">IF(AND('Raw Data'!AK51&lt;&gt;"",'Raw Data'!AK51&lt;&gt;0),'Raw Data'!AK51,"")</f>
        <v/>
      </c>
      <c r="DQ53" s="97" t="str">
        <f ca="1">IF(AND(DO53&gt;0,DO53&lt;&gt;""),IF(Title!$K$1=0,ROUNDDOWN((1000*DO$1)/DO53,2),ROUND((1000*DO$1)/DO53,2)),IF(DO53="","",0))</f>
        <v/>
      </c>
      <c r="DR53" s="51" t="str">
        <f ca="1">IF(OR(DO53&lt;&gt;"",DP53&lt;&gt;""),RANK(DS53,DS$5:INDIRECT(DR$1,TRUE)),"")</f>
        <v/>
      </c>
      <c r="DS53" s="71" t="str">
        <f t="shared" ca="1" si="40"/>
        <v/>
      </c>
      <c r="DT53" s="71" t="str">
        <f t="shared" ca="1" si="107"/>
        <v/>
      </c>
      <c r="DU53" s="104" t="str">
        <f ca="1">IF(DT53&lt;&gt;"",RANK(DT53,DT$5:INDIRECT(DU$1,TRUE)),"")</f>
        <v/>
      </c>
      <c r="DV53" s="111" t="str">
        <f ca="1">IF(AND('Raw Data'!AL51&lt;&gt;"",'Raw Data'!AL51&lt;&gt;0),ROUNDDOWN('Raw Data'!AL51,Title!$M$1),"")</f>
        <v/>
      </c>
      <c r="DW53" s="109" t="str">
        <f ca="1">IF(AND('Raw Data'!AM51&lt;&gt;"",'Raw Data'!AM51&lt;&gt;0),'Raw Data'!AM51,"")</f>
        <v/>
      </c>
      <c r="DX53" s="97" t="str">
        <f ca="1">IF(AND(DV53&gt;0,DV53&lt;&gt;""),IF(Title!$K$1=0,ROUNDDOWN((1000*DV$1)/DV53,2),ROUND((1000*DV$1)/DV53,2)),IF(DV53="","",0))</f>
        <v/>
      </c>
      <c r="DY53" s="51" t="str">
        <f ca="1">IF(OR(DV53&lt;&gt;"",DW53&lt;&gt;""),RANK(DZ53,DZ$5:INDIRECT(DY$1,TRUE)),"")</f>
        <v/>
      </c>
      <c r="DZ53" s="71" t="str">
        <f t="shared" ca="1" si="41"/>
        <v/>
      </c>
      <c r="EA53" s="71" t="str">
        <f t="shared" ca="1" si="108"/>
        <v/>
      </c>
      <c r="EB53" s="104" t="str">
        <f ca="1">IF(EA53&lt;&gt;"",RANK(EA53,EA$5:INDIRECT(EB$1,TRUE)),"")</f>
        <v/>
      </c>
      <c r="EC53" s="111" t="str">
        <f ca="1">IF(AND('Raw Data'!AN51&lt;&gt;"",'Raw Data'!AN51&lt;&gt;0),ROUNDDOWN('Raw Data'!AN51,Title!$M$1),"")</f>
        <v/>
      </c>
      <c r="ED53" s="109" t="str">
        <f ca="1">IF(AND('Raw Data'!AO51&lt;&gt;"",'Raw Data'!AO51&lt;&gt;0),'Raw Data'!AO51,"")</f>
        <v/>
      </c>
      <c r="EE53" s="97" t="str">
        <f ca="1">IF(AND(EC53&gt;0,EC53&lt;&gt;""),IF(Title!$K$1=0,ROUNDDOWN((1000*EC$1)/EC53,2),ROUND((1000*EC$1)/EC53,2)),IF(EC53="","",0))</f>
        <v/>
      </c>
      <c r="EF53" s="51" t="str">
        <f ca="1">IF(OR(EC53&lt;&gt;"",ED53&lt;&gt;""),RANK(EG53,EG$5:INDIRECT(EF$1,TRUE)),"")</f>
        <v/>
      </c>
      <c r="EG53" s="71" t="str">
        <f t="shared" ca="1" si="42"/>
        <v/>
      </c>
      <c r="EH53" s="71" t="str">
        <f t="shared" ca="1" si="109"/>
        <v/>
      </c>
      <c r="EI53" s="104" t="str">
        <f ca="1">IF(EH53&lt;&gt;"",RANK(EH53,EH$5:INDIRECT(EI$1,TRUE)),"")</f>
        <v/>
      </c>
      <c r="EJ53" s="111" t="str">
        <f ca="1">IF(AND('Raw Data'!AP51&lt;&gt;"",'Raw Data'!AP51&lt;&gt;0),ROUNDDOWN('Raw Data'!AP51,Title!$M$1),"")</f>
        <v/>
      </c>
      <c r="EK53" s="106" t="str">
        <f ca="1">IF(AND('Raw Data'!AQ51&lt;&gt;"",'Raw Data'!AQ51&lt;&gt;0),'Raw Data'!AQ51,"")</f>
        <v/>
      </c>
      <c r="EL53" s="97" t="str">
        <f ca="1">IF(AND(EJ53&gt;0,EJ53&lt;&gt;""),IF(Title!$K$1=0,ROUNDDOWN((1000*EJ$1)/EJ53,2),ROUND((1000*EJ$1)/EJ53,2)),IF(EJ53="","",0))</f>
        <v/>
      </c>
      <c r="EM53" s="51" t="str">
        <f ca="1">IF(OR(EJ53&lt;&gt;"",EK53&lt;&gt;""),RANK(EN53,EN$5:INDIRECT(EM$1,TRUE)),"")</f>
        <v/>
      </c>
      <c r="EN53" s="71" t="str">
        <f t="shared" ca="1" si="43"/>
        <v/>
      </c>
      <c r="EO53" s="71" t="str">
        <f t="shared" ca="1" si="110"/>
        <v/>
      </c>
      <c r="EP53" s="104" t="str">
        <f ca="1">IF(EO53&lt;&gt;"",RANK(EO53,EO$5:INDIRECT(EP$1,TRUE)),"")</f>
        <v/>
      </c>
      <c r="EQ53" s="51" t="str">
        <f t="shared" ca="1" si="44"/>
        <v>$ER$53:$FC$53</v>
      </c>
      <c r="ER53" s="71">
        <f t="shared" si="45"/>
        <v>0</v>
      </c>
      <c r="ES53" s="71">
        <f t="shared" ca="1" si="46"/>
        <v>0</v>
      </c>
      <c r="ET53" s="71">
        <f t="shared" ca="1" si="47"/>
        <v>0</v>
      </c>
      <c r="EU53" s="71">
        <f t="shared" ca="1" si="48"/>
        <v>0</v>
      </c>
      <c r="EV53" s="71">
        <f t="shared" ca="1" si="49"/>
        <v>0</v>
      </c>
      <c r="EW53" s="71">
        <f t="shared" ca="1" si="50"/>
        <v>0</v>
      </c>
      <c r="EX53" s="71">
        <f t="shared" ca="1" si="51"/>
        <v>0</v>
      </c>
      <c r="EY53" s="71">
        <f t="shared" ca="1" si="52"/>
        <v>0</v>
      </c>
      <c r="EZ53" s="71">
        <f t="shared" ca="1" si="53"/>
        <v>0</v>
      </c>
      <c r="FA53" s="71">
        <f t="shared" ca="1" si="54"/>
        <v>0</v>
      </c>
      <c r="FB53" s="71">
        <f t="shared" ca="1" si="55"/>
        <v>0</v>
      </c>
      <c r="FC53" s="71">
        <f t="shared" ca="1" si="56"/>
        <v>0</v>
      </c>
      <c r="FD53" s="71">
        <f t="shared" ca="1" si="57"/>
        <v>0</v>
      </c>
      <c r="FE53" s="71">
        <f t="shared" ca="1" si="58"/>
        <v>0</v>
      </c>
      <c r="FF53" s="71">
        <f t="shared" ca="1" si="59"/>
        <v>0</v>
      </c>
      <c r="FG53" s="71">
        <f t="shared" ca="1" si="60"/>
        <v>0</v>
      </c>
      <c r="FH53" s="71">
        <f t="shared" ca="1" si="61"/>
        <v>0</v>
      </c>
      <c r="FI53" s="71">
        <f t="shared" ca="1" si="62"/>
        <v>0</v>
      </c>
      <c r="FJ53" s="71">
        <f t="shared" ca="1" si="63"/>
        <v>0</v>
      </c>
      <c r="FK53" s="71">
        <f t="shared" ca="1" si="64"/>
        <v>0</v>
      </c>
      <c r="FL53" s="51" t="str">
        <f t="shared" si="65"/>
        <v>$FM$53:$FX$53</v>
      </c>
      <c r="FM53" s="72">
        <f t="shared" si="66"/>
        <v>0</v>
      </c>
      <c r="FN53" s="51">
        <f t="shared" si="67"/>
        <v>0</v>
      </c>
      <c r="FO53" s="51">
        <f t="shared" si="68"/>
        <v>0</v>
      </c>
      <c r="FP53" s="51">
        <f t="shared" si="69"/>
        <v>0</v>
      </c>
      <c r="FQ53" s="51">
        <f t="shared" si="70"/>
        <v>0</v>
      </c>
      <c r="FR53" s="51">
        <f t="shared" si="71"/>
        <v>0</v>
      </c>
      <c r="FS53" s="51">
        <f t="shared" si="72"/>
        <v>0</v>
      </c>
      <c r="FT53" s="51">
        <f t="shared" si="73"/>
        <v>0</v>
      </c>
      <c r="FU53" s="51">
        <f t="shared" si="74"/>
        <v>0</v>
      </c>
      <c r="FV53" s="51">
        <f t="shared" si="75"/>
        <v>0</v>
      </c>
      <c r="FW53" s="51">
        <f t="shared" si="76"/>
        <v>0</v>
      </c>
      <c r="FX53" s="51">
        <f t="shared" si="77"/>
        <v>0</v>
      </c>
      <c r="FY53" s="51">
        <f t="shared" si="78"/>
        <v>0</v>
      </c>
      <c r="FZ53" s="51">
        <f t="shared" si="79"/>
        <v>0</v>
      </c>
      <c r="GA53" s="51">
        <f t="shared" si="80"/>
        <v>0</v>
      </c>
      <c r="GB53" s="51">
        <f t="shared" si="81"/>
        <v>0</v>
      </c>
      <c r="GC53" s="51">
        <f t="shared" si="82"/>
        <v>0</v>
      </c>
      <c r="GD53" s="51">
        <f t="shared" si="83"/>
        <v>0</v>
      </c>
      <c r="GE53" s="51">
        <f t="shared" si="84"/>
        <v>0</v>
      </c>
      <c r="GF53" s="51">
        <f t="shared" si="85"/>
        <v>0</v>
      </c>
      <c r="GG53" s="51" t="str">
        <f t="shared" si="86"/>
        <v>GS53</v>
      </c>
      <c r="GH53" s="71">
        <f ca="1">GetDiscardScore($ER53:ER53,GH$1)</f>
        <v>0</v>
      </c>
      <c r="GI53" s="71">
        <f ca="1">GetDiscardScore($ER53:ES53,GI$1)</f>
        <v>0</v>
      </c>
      <c r="GJ53" s="71">
        <f ca="1">GetDiscardScore($ER53:ET53,GJ$1)</f>
        <v>0</v>
      </c>
      <c r="GK53" s="71">
        <f ca="1">GetDiscardScore($ER53:EU53,GK$1)</f>
        <v>0</v>
      </c>
      <c r="GL53" s="71">
        <f ca="1">GetDiscardScore($ER53:EV53,GL$1)</f>
        <v>0</v>
      </c>
      <c r="GM53" s="71">
        <f ca="1">GetDiscardScore($ER53:EW53,GM$1)</f>
        <v>0</v>
      </c>
      <c r="GN53" s="71">
        <f ca="1">GetDiscardScore($ER53:EX53,GN$1)</f>
        <v>0</v>
      </c>
      <c r="GO53" s="71">
        <f ca="1">GetDiscardScore($ER53:EY53,GO$1)</f>
        <v>0</v>
      </c>
      <c r="GP53" s="71">
        <f ca="1">GetDiscardScore($ER53:EZ53,GP$1)</f>
        <v>0</v>
      </c>
      <c r="GQ53" s="71">
        <f ca="1">GetDiscardScore($ER53:FA53,GQ$1)</f>
        <v>0</v>
      </c>
      <c r="GR53" s="71">
        <f ca="1">GetDiscardScore($ER53:FB53,GR$1)</f>
        <v>0</v>
      </c>
      <c r="GS53" s="71">
        <f ca="1">GetDiscardScore($ER53:FC53,GS$1)</f>
        <v>0</v>
      </c>
      <c r="GT53" s="71">
        <f ca="1">GetDiscardScore($ER53:FD53,GT$1)</f>
        <v>0</v>
      </c>
      <c r="GU53" s="71">
        <f ca="1">GetDiscardScore($ER53:FE53,GU$1)</f>
        <v>0</v>
      </c>
      <c r="GV53" s="71">
        <f ca="1">GetDiscardScore($ER53:FF53,GV$1)</f>
        <v>0</v>
      </c>
      <c r="GW53" s="71">
        <f ca="1">GetDiscardScore($ER53:FG53,GW$1)</f>
        <v>0</v>
      </c>
      <c r="GX53" s="71">
        <f ca="1">GetDiscardScore($ER53:FH53,GX$1)</f>
        <v>0</v>
      </c>
      <c r="GY53" s="71">
        <f ca="1">GetDiscardScore($ER53:FI53,GY$1)</f>
        <v>0</v>
      </c>
      <c r="GZ53" s="71">
        <f ca="1">GetDiscardScore($ER53:FJ53,GZ$1)</f>
        <v>0</v>
      </c>
      <c r="HA53" s="71">
        <f ca="1">GetDiscardScore($ER53:FK53,HA$1)</f>
        <v>0</v>
      </c>
      <c r="HB53" s="73" t="str">
        <f t="shared" ca="1" si="87"/>
        <v/>
      </c>
      <c r="HC53" s="72" t="str">
        <f ca="1">IF(HB53&lt;&gt;"",RANK(HB53,HB$5:INDIRECT(HC$1,TRUE),0),"")</f>
        <v/>
      </c>
      <c r="HD53" s="70" t="str">
        <f t="shared" ca="1" si="88"/>
        <v/>
      </c>
    </row>
    <row r="54" spans="1:212" s="51" customFormat="1" ht="11.25">
      <c r="A54" s="41">
        <v>50</v>
      </c>
      <c r="B54" s="41" t="str">
        <f ca="1">IF('Raw Data'!B52&lt;&gt;"",'Raw Data'!B52,"")</f>
        <v/>
      </c>
      <c r="C54" s="51" t="str">
        <f ca="1">IF('Raw Data'!C52&lt;&gt;"",'Raw Data'!C52,"")</f>
        <v/>
      </c>
      <c r="D54" s="42" t="str">
        <f t="shared" ca="1" si="22"/>
        <v/>
      </c>
      <c r="E54" s="69" t="str">
        <f t="shared" ca="1" si="23"/>
        <v/>
      </c>
      <c r="F54" s="99" t="str">
        <f t="shared" ca="1" si="90"/>
        <v/>
      </c>
      <c r="G54" s="111" t="str">
        <f ca="1">IF(AND('Raw Data'!D52&lt;&gt;"",'Raw Data'!D52&lt;&gt;0),ROUNDDOWN('Raw Data'!D52,Title!$M$1),"")</f>
        <v/>
      </c>
      <c r="H54" s="109" t="str">
        <f ca="1">IF(AND('Raw Data'!E52&lt;&gt;"",'Raw Data'!E52&lt;&gt;0),'Raw Data'!E52,"")</f>
        <v/>
      </c>
      <c r="I54" s="97" t="str">
        <f ca="1">IF(AND(G54&lt;&gt;"",G54&gt;0),IF(Title!$K$1=0,ROUNDDOWN((1000*G$1)/G54,2),ROUND((1000*G$1)/G54,2)),IF(G54="","",0))</f>
        <v/>
      </c>
      <c r="J54" s="51" t="str">
        <f ca="1">IF(K54&lt;&gt;0,RANK(K54,K$5:INDIRECT(J$1,TRUE)),"")</f>
        <v/>
      </c>
      <c r="K54" s="71">
        <f t="shared" ca="1" si="89"/>
        <v>0</v>
      </c>
      <c r="L54" s="71" t="str">
        <f t="shared" ca="1" si="91"/>
        <v/>
      </c>
      <c r="M54" s="104" t="str">
        <f ca="1">IF(L54&lt;&gt;"",RANK(L54,L$5:INDIRECT(M$1,TRUE)),"")</f>
        <v/>
      </c>
      <c r="N54" s="111" t="str">
        <f ca="1">IF(AND('Raw Data'!F52&lt;&gt;"",'Raw Data'!F52&lt;&gt;0),ROUNDDOWN('Raw Data'!F52,Title!$M$1),"")</f>
        <v/>
      </c>
      <c r="O54" s="109" t="str">
        <f ca="1">IF(AND('Raw Data'!G52&lt;&gt;"",'Raw Data'!G52&lt;&gt;0),'Raw Data'!G52,"")</f>
        <v/>
      </c>
      <c r="P54" s="97" t="str">
        <f ca="1">IF(AND(N54&gt;0,N54&lt;&gt;""),IF(Title!$K$1=0,ROUNDDOWN((1000*N$1)/N54,2),ROUND((1000*N$1)/N54,2)),IF(N54="","",0))</f>
        <v/>
      </c>
      <c r="Q54" s="51" t="str">
        <f ca="1">IF(OR(N54&lt;&gt;"",O54&lt;&gt;""),RANK(R54,R$5:INDIRECT(Q$1,TRUE)),"")</f>
        <v/>
      </c>
      <c r="R54" s="71" t="str">
        <f t="shared" ca="1" si="24"/>
        <v/>
      </c>
      <c r="S54" s="71" t="str">
        <f t="shared" ca="1" si="92"/>
        <v/>
      </c>
      <c r="T54" s="104" t="str">
        <f ca="1">IF(S54&lt;&gt;"",RANK(S54,S$5:INDIRECT(T$1,TRUE)),"")</f>
        <v/>
      </c>
      <c r="U54" s="111" t="str">
        <f ca="1">IF(AND('Raw Data'!H52&lt;&gt;"",'Raw Data'!H52&lt;&gt;0),ROUNDDOWN('Raw Data'!H52,Title!$M$1),"")</f>
        <v/>
      </c>
      <c r="V54" s="109" t="str">
        <f ca="1">IF(AND('Raw Data'!I52&lt;&gt;"",'Raw Data'!I52&lt;&gt;0),'Raw Data'!I52,"")</f>
        <v/>
      </c>
      <c r="W54" s="97" t="str">
        <f ca="1">IF(AND(U54&gt;0,U54&lt;&gt;""),IF(Title!$K$1=0,ROUNDDOWN((1000*U$1)/U54,2),ROUND((1000*U$1)/U54,2)),IF(U54="","",0))</f>
        <v/>
      </c>
      <c r="X54" s="51" t="str">
        <f ca="1">IF(OR(U54&lt;&gt;"",V54&lt;&gt;""),RANK(Y54,Y$5:INDIRECT(X$1,TRUE)),"")</f>
        <v/>
      </c>
      <c r="Y54" s="71" t="str">
        <f t="shared" ca="1" si="25"/>
        <v/>
      </c>
      <c r="Z54" s="71" t="str">
        <f t="shared" ca="1" si="93"/>
        <v/>
      </c>
      <c r="AA54" s="104" t="str">
        <f ca="1">IF(Z54&lt;&gt;"",RANK(Z54,Z$5:INDIRECT(AA$1,TRUE)),"")</f>
        <v/>
      </c>
      <c r="AB54" s="111" t="str">
        <f ca="1">IF(AND('Raw Data'!J52&lt;&gt;"",'Raw Data'!J52&lt;&gt;0),ROUNDDOWN('Raw Data'!J52,Title!$M$1),"")</f>
        <v/>
      </c>
      <c r="AC54" s="109" t="str">
        <f ca="1">IF(AND('Raw Data'!K52&lt;&gt;"",'Raw Data'!K52&lt;&gt;0),'Raw Data'!K52,"")</f>
        <v/>
      </c>
      <c r="AD54" s="97" t="str">
        <f ca="1">IF(AND(AB54&gt;0,AB54&lt;&gt;""),IF(Title!$K$1=0,ROUNDDOWN((1000*AB$1)/AB54,2),ROUND((1000*AB$1)/AB54,2)),IF(AB54="","",0))</f>
        <v/>
      </c>
      <c r="AE54" s="51" t="str">
        <f ca="1">IF(OR(AB54&lt;&gt;"",AC54&lt;&gt;""),RANK(AF54,AF$5:INDIRECT(AE$1,TRUE)),"")</f>
        <v/>
      </c>
      <c r="AF54" s="71" t="str">
        <f t="shared" ca="1" si="26"/>
        <v/>
      </c>
      <c r="AG54" s="71" t="str">
        <f t="shared" ca="1" si="94"/>
        <v/>
      </c>
      <c r="AH54" s="104" t="str">
        <f ca="1">IF(AG54&lt;&gt;"",RANK(AG54,AG$5:INDIRECT(AH$1,TRUE)),"")</f>
        <v/>
      </c>
      <c r="AI54" s="111" t="str">
        <f ca="1">IF(AND('Raw Data'!L52&lt;&gt;"",'Raw Data'!L52&lt;&gt;0),ROUNDDOWN('Raw Data'!L52,Title!$M$1),"")</f>
        <v/>
      </c>
      <c r="AJ54" s="109" t="str">
        <f ca="1">IF(AND('Raw Data'!M52&lt;&gt;"",'Raw Data'!M52&lt;&gt;0),'Raw Data'!M52,"")</f>
        <v/>
      </c>
      <c r="AK54" s="97" t="str">
        <f ca="1">IF(AND(AI54&gt;0,AI54&lt;&gt;""),IF(Title!$K$1=0,ROUNDDOWN((1000*AI$1)/AI54,2),ROUND((1000*AI$1)/AI54,2)),IF(AI54="","",0))</f>
        <v/>
      </c>
      <c r="AL54" s="51" t="str">
        <f ca="1">IF(OR(AI54&lt;&gt;"",AJ54&lt;&gt;""),RANK(AM54,AM$5:INDIRECT(AL$1,TRUE)),"")</f>
        <v/>
      </c>
      <c r="AM54" s="71" t="str">
        <f t="shared" ca="1" si="27"/>
        <v/>
      </c>
      <c r="AN54" s="71" t="str">
        <f t="shared" ca="1" si="95"/>
        <v/>
      </c>
      <c r="AO54" s="104" t="str">
        <f ca="1">IF(AN54&lt;&gt;"",RANK(AN54,AN$5:INDIRECT(AO$1,TRUE)),"")</f>
        <v/>
      </c>
      <c r="AP54" s="111" t="str">
        <f ca="1">IF(AND('Raw Data'!N52&lt;&gt;"",'Raw Data'!N52&lt;&gt;0),ROUNDDOWN('Raw Data'!N52,Title!$M$1),"")</f>
        <v/>
      </c>
      <c r="AQ54" s="109" t="str">
        <f ca="1">IF(AND('Raw Data'!O52&lt;&gt;"",'Raw Data'!O52&lt;&gt;0),'Raw Data'!O52,"")</f>
        <v/>
      </c>
      <c r="AR54" s="97" t="str">
        <f ca="1">IF(AND(AP54&gt;0,AP54&lt;&gt;""),IF(Title!$K$1=0,ROUNDDOWN((1000*AP$1)/AP54,2),ROUND((1000*AP$1)/AP54,2)),IF(AP54="","",0))</f>
        <v/>
      </c>
      <c r="AS54" s="51" t="str">
        <f ca="1">IF(OR(AP54&lt;&gt;"",AQ54&lt;&gt;""),RANK(AT54,AT$5:INDIRECT(AS$1,TRUE)),"")</f>
        <v/>
      </c>
      <c r="AT54" s="71" t="str">
        <f t="shared" ca="1" si="28"/>
        <v/>
      </c>
      <c r="AU54" s="71" t="str">
        <f t="shared" ca="1" si="96"/>
        <v/>
      </c>
      <c r="AV54" s="104" t="str">
        <f ca="1">IF(AU54&lt;&gt;"",RANK(AU54,AU$5:INDIRECT(AV$1,TRUE)),"")</f>
        <v/>
      </c>
      <c r="AW54" s="111" t="str">
        <f ca="1">IF(AND('Raw Data'!P52&lt;&gt;"",'Raw Data'!P52&lt;&gt;0),ROUNDDOWN('Raw Data'!P52,Title!$M$1),"")</f>
        <v/>
      </c>
      <c r="AX54" s="109" t="str">
        <f ca="1">IF(AND('Raw Data'!Q52&lt;&gt;"",'Raw Data'!Q52&lt;&gt;0),'Raw Data'!Q52,"")</f>
        <v/>
      </c>
      <c r="AY54" s="97" t="str">
        <f ca="1">IF(AND(AW54&gt;0,AW54&lt;&gt;""),IF(Title!$K$1=0,ROUNDDOWN((1000*AW$1)/AW54,2),ROUND((1000*AW$1)/AW54,2)),IF(AW54="","",0))</f>
        <v/>
      </c>
      <c r="AZ54" s="51" t="str">
        <f ca="1">IF(OR(AW54&lt;&gt;"",AX54&lt;&gt;""),RANK(BA54,BA$5:INDIRECT(AZ$1,TRUE)),"")</f>
        <v/>
      </c>
      <c r="BA54" s="71" t="str">
        <f t="shared" ca="1" si="29"/>
        <v/>
      </c>
      <c r="BB54" s="71" t="str">
        <f t="shared" ca="1" si="97"/>
        <v/>
      </c>
      <c r="BC54" s="104" t="str">
        <f ca="1">IF(BB54&lt;&gt;"",RANK(BB54,BB$5:INDIRECT(BC$1,TRUE)),"")</f>
        <v/>
      </c>
      <c r="BD54" s="111" t="str">
        <f ca="1">IF(AND('Raw Data'!R52&lt;&gt;"",'Raw Data'!R52&lt;&gt;0),ROUNDDOWN('Raw Data'!R52,Title!$M$1),"")</f>
        <v/>
      </c>
      <c r="BE54" s="109" t="str">
        <f ca="1">IF(AND('Raw Data'!S52&lt;&gt;"",'Raw Data'!S52&lt;&gt;0),'Raw Data'!S52,"")</f>
        <v/>
      </c>
      <c r="BF54" s="97" t="str">
        <f ca="1">IF(AND(BD54&gt;0,BD54&lt;&gt;""),IF(Title!$K$1=0,ROUNDDOWN((1000*BD$1)/BD54,2),ROUND((1000*BD$1)/BD54,2)),IF(BD54="","",0))</f>
        <v/>
      </c>
      <c r="BG54" s="51" t="str">
        <f ca="1">IF(OR(BD54&lt;&gt;"",BE54&lt;&gt;""),RANK(BH54,BH$5:INDIRECT(BG$1,TRUE)),"")</f>
        <v/>
      </c>
      <c r="BH54" s="71" t="str">
        <f t="shared" ca="1" si="30"/>
        <v/>
      </c>
      <c r="BI54" s="71" t="str">
        <f t="shared" ca="1" si="98"/>
        <v/>
      </c>
      <c r="BJ54" s="104" t="str">
        <f ca="1">IF(BI54&lt;&gt;"",RANK(BI54,BI$5:INDIRECT(BJ$1,TRUE)),"")</f>
        <v/>
      </c>
      <c r="BK54" s="111" t="str">
        <f ca="1">IF(AND('Raw Data'!T52&lt;&gt;"",'Raw Data'!T52&lt;&gt;0),ROUNDDOWN('Raw Data'!T52,Title!$M$1),"")</f>
        <v/>
      </c>
      <c r="BL54" s="109" t="str">
        <f ca="1">IF(AND('Raw Data'!U52&lt;&gt;"",'Raw Data'!U52&lt;&gt;0),'Raw Data'!U52,"")</f>
        <v/>
      </c>
      <c r="BM54" s="97" t="str">
        <f t="shared" ca="1" si="31"/>
        <v/>
      </c>
      <c r="BN54" s="51" t="str">
        <f ca="1">IF(OR(BK54&lt;&gt;"",BL54&lt;&gt;""),RANK(BO54,BO$5:INDIRECT(BN$1,TRUE)),"")</f>
        <v/>
      </c>
      <c r="BO54" s="71" t="str">
        <f t="shared" ca="1" si="32"/>
        <v/>
      </c>
      <c r="BP54" s="71" t="str">
        <f t="shared" ca="1" si="99"/>
        <v/>
      </c>
      <c r="BQ54" s="104" t="str">
        <f ca="1">IF(BP54&lt;&gt;"",RANK(BP54,BP$5:INDIRECT(BQ$1,TRUE)),"")</f>
        <v/>
      </c>
      <c r="BR54" s="111" t="str">
        <f ca="1">IF(AND('Raw Data'!V52&lt;&gt;"",'Raw Data'!V52&lt;&gt;0),ROUNDDOWN('Raw Data'!V52,Title!$M$1),"")</f>
        <v/>
      </c>
      <c r="BS54" s="109" t="str">
        <f ca="1">IF(AND('Raw Data'!W52&lt;&gt;"",'Raw Data'!W52&lt;&gt;0),'Raw Data'!W52,"")</f>
        <v/>
      </c>
      <c r="BT54" s="97" t="str">
        <f ca="1">IF(AND(BR54&gt;0,BR54&lt;&gt;""),IF(Title!$K$1=0,ROUNDDOWN((1000*BR$1)/BR54,2),ROUND((1000*BR$1)/BR54,2)),IF(BR54="","",0))</f>
        <v/>
      </c>
      <c r="BU54" s="51" t="str">
        <f ca="1">IF(OR(BR54&lt;&gt;"",BS54&lt;&gt;""),RANK(BV54,BV$5:INDIRECT(BU$1,TRUE)),"")</f>
        <v/>
      </c>
      <c r="BV54" s="71" t="str">
        <f t="shared" ca="1" si="33"/>
        <v/>
      </c>
      <c r="BW54" s="71" t="str">
        <f t="shared" ca="1" si="100"/>
        <v/>
      </c>
      <c r="BX54" s="104" t="str">
        <f ca="1">IF(BW54&lt;&gt;"",RANK(BW54,BW$5:INDIRECT(BX$1,TRUE)),"")</f>
        <v/>
      </c>
      <c r="BY54" s="111" t="str">
        <f ca="1">IF(AND('Raw Data'!X52&lt;&gt;"",'Raw Data'!X52&lt;&gt;0),ROUNDDOWN('Raw Data'!X52,Title!$M$1),"")</f>
        <v/>
      </c>
      <c r="BZ54" s="109" t="str">
        <f ca="1">IF(AND('Raw Data'!Y52&lt;&gt;"",'Raw Data'!Y52&lt;&gt;0),'Raw Data'!Y52,"")</f>
        <v/>
      </c>
      <c r="CA54" s="97" t="str">
        <f ca="1">IF(AND(BY54&gt;0,BY54&lt;&gt;""),IF(Title!$K$1=0,ROUNDDOWN((1000*BY$1)/BY54,2),ROUND((1000*BY$1)/BY54,2)),IF(BY54="","",0))</f>
        <v/>
      </c>
      <c r="CB54" s="51" t="str">
        <f ca="1">IF(OR(BY54&lt;&gt;"",BZ54&lt;&gt;""),RANK(CC54,CC$5:INDIRECT(CB$1,TRUE)),"")</f>
        <v/>
      </c>
      <c r="CC54" s="71" t="str">
        <f t="shared" ca="1" si="34"/>
        <v/>
      </c>
      <c r="CD54" s="71" t="str">
        <f t="shared" ca="1" si="101"/>
        <v/>
      </c>
      <c r="CE54" s="104" t="str">
        <f ca="1">IF(CD54&lt;&gt;"",RANK(CD54,CD$5:INDIRECT(CE$1,TRUE)),"")</f>
        <v/>
      </c>
      <c r="CF54" s="111" t="str">
        <f ca="1">IF(AND('Raw Data'!Z52&lt;&gt;"",'Raw Data'!Z52&lt;&gt;0),ROUNDDOWN('Raw Data'!Z52,Title!$M$1),"")</f>
        <v/>
      </c>
      <c r="CG54" s="109" t="str">
        <f ca="1">IF(AND('Raw Data'!AA52&lt;&gt;"",'Raw Data'!AA52&lt;&gt;0),'Raw Data'!AA52,"")</f>
        <v/>
      </c>
      <c r="CH54" s="97" t="str">
        <f ca="1">IF(AND(CF54&gt;0,CF54&lt;&gt;""),IF(Title!$K$1=0,ROUNDDOWN((1000*CF$1)/CF54,2),ROUND((1000*CF$1)/CF54,2)),IF(CF54="","",0))</f>
        <v/>
      </c>
      <c r="CI54" s="51" t="str">
        <f ca="1">IF(OR(CF54&lt;&gt;"",CG54&lt;&gt;""),RANK(CJ54,CJ$5:INDIRECT(CI$1,TRUE)),"")</f>
        <v/>
      </c>
      <c r="CJ54" s="71" t="str">
        <f t="shared" ca="1" si="35"/>
        <v/>
      </c>
      <c r="CK54" s="71" t="str">
        <f t="shared" ca="1" si="102"/>
        <v/>
      </c>
      <c r="CL54" s="104" t="str">
        <f ca="1">IF(CK54&lt;&gt;"",RANK(CK54,CK$5:INDIRECT(CL$1,TRUE)),"")</f>
        <v/>
      </c>
      <c r="CM54" s="111" t="str">
        <f ca="1">IF(AND('Raw Data'!AB52&lt;&gt;"",'Raw Data'!AB52&lt;&gt;0),ROUNDDOWN('Raw Data'!AB52,Title!$M$1),"")</f>
        <v/>
      </c>
      <c r="CN54" s="109" t="str">
        <f ca="1">IF(AND('Raw Data'!AC52&lt;&gt;"",'Raw Data'!AC52&lt;&gt;0),'Raw Data'!AC52,"")</f>
        <v/>
      </c>
      <c r="CO54" s="97" t="str">
        <f ca="1">IF(AND(CM54&gt;0,CM54&lt;&gt;""),IF(Title!$K$1=0,ROUNDDOWN((1000*CM$1)/CM54,2),ROUND((1000*CM$1)/CM54,2)),IF(CM54="","",0))</f>
        <v/>
      </c>
      <c r="CP54" s="51" t="str">
        <f ca="1">IF(OR(CM54&lt;&gt;"",CN54&lt;&gt;""),RANK(CQ54,CQ$5:INDIRECT(CP$1,TRUE)),"")</f>
        <v/>
      </c>
      <c r="CQ54" s="71" t="str">
        <f t="shared" ca="1" si="36"/>
        <v/>
      </c>
      <c r="CR54" s="71" t="str">
        <f t="shared" ca="1" si="103"/>
        <v/>
      </c>
      <c r="CS54" s="104" t="str">
        <f ca="1">IF(CR54&lt;&gt;"",RANK(CR54,CR$5:INDIRECT(CS$1,TRUE)),"")</f>
        <v/>
      </c>
      <c r="CT54" s="111" t="str">
        <f ca="1">IF(AND('Raw Data'!AD52&lt;&gt;"",'Raw Data'!AD52&lt;&gt;0),ROUNDDOWN('Raw Data'!AD52,Title!$M$1),"")</f>
        <v/>
      </c>
      <c r="CU54" s="109" t="str">
        <f ca="1">IF(AND('Raw Data'!AE52&lt;&gt;"",'Raw Data'!AE52&lt;&gt;0),'Raw Data'!AE52,"")</f>
        <v/>
      </c>
      <c r="CV54" s="97" t="str">
        <f ca="1">IF(AND(CT54&gt;0,CT54&lt;&gt;""),IF(Title!$K$1=0,ROUNDDOWN((1000*CT$1)/CT54,2),ROUND((1000*CT$1)/CT54,2)),IF(CT54="","",0))</f>
        <v/>
      </c>
      <c r="CW54" s="51" t="str">
        <f ca="1">IF(OR(CT54&lt;&gt;"",CU54&lt;&gt;""),RANK(CX54,CX$5:INDIRECT(CW$1,TRUE)),"")</f>
        <v/>
      </c>
      <c r="CX54" s="71" t="str">
        <f t="shared" ca="1" si="37"/>
        <v/>
      </c>
      <c r="CY54" s="71" t="str">
        <f t="shared" ca="1" si="104"/>
        <v/>
      </c>
      <c r="CZ54" s="104" t="str">
        <f ca="1">IF(CY54&lt;&gt;"",RANK(CY54,CY$5:INDIRECT(CZ$1,TRUE)),"")</f>
        <v/>
      </c>
      <c r="DA54" s="111" t="str">
        <f ca="1">IF(AND('Raw Data'!AF52&lt;&gt;"",'Raw Data'!AF52&lt;&gt;0),ROUNDDOWN('Raw Data'!AF52,Title!$M$1),"")</f>
        <v/>
      </c>
      <c r="DB54" s="109" t="str">
        <f ca="1">IF(AND('Raw Data'!AG52&lt;&gt;"",'Raw Data'!AG52&lt;&gt;0),'Raw Data'!AG52,"")</f>
        <v/>
      </c>
      <c r="DC54" s="97" t="str">
        <f ca="1">IF(AND(DA54&gt;0,DA54&lt;&gt;""),IF(Title!$K$1=0,ROUNDDOWN((1000*DA$1)/DA54,2),ROUND((1000*DA$1)/DA54,2)),IF(DA54="","",0))</f>
        <v/>
      </c>
      <c r="DD54" s="51" t="str">
        <f ca="1">IF(OR(DA54&lt;&gt;"",DB54&lt;&gt;""),RANK(DE54,DE$5:INDIRECT(DD$1,TRUE)),"")</f>
        <v/>
      </c>
      <c r="DE54" s="71" t="str">
        <f t="shared" ca="1" si="38"/>
        <v/>
      </c>
      <c r="DF54" s="71" t="str">
        <f t="shared" ca="1" si="105"/>
        <v/>
      </c>
      <c r="DG54" s="104" t="str">
        <f ca="1">IF(DF54&lt;&gt;"",RANK(DF54,DF$5:INDIRECT(DG$1,TRUE)),"")</f>
        <v/>
      </c>
      <c r="DH54" s="111" t="str">
        <f ca="1">IF(AND('Raw Data'!AH52&lt;&gt;"",'Raw Data'!AH52&lt;&gt;0),ROUNDDOWN('Raw Data'!AH52,Title!$M$1),"")</f>
        <v/>
      </c>
      <c r="DI54" s="109" t="str">
        <f ca="1">IF(AND('Raw Data'!AI52&lt;&gt;"",'Raw Data'!AI52&lt;&gt;0),'Raw Data'!AI52,"")</f>
        <v/>
      </c>
      <c r="DJ54" s="97" t="str">
        <f ca="1">IF(AND(DH54&gt;0,DH54&lt;&gt;""),IF(Title!$K$1=0,ROUNDDOWN((1000*DH$1)/DH54,2),ROUND((1000*DH$1)/DH54,2)),IF(DH54="","",0))</f>
        <v/>
      </c>
      <c r="DK54" s="51" t="str">
        <f ca="1">IF(OR(DH54&lt;&gt;"",DI54&lt;&gt;""),RANK(DL54,DL$5:INDIRECT(DK$1,TRUE)),"")</f>
        <v/>
      </c>
      <c r="DL54" s="71" t="str">
        <f t="shared" ca="1" si="39"/>
        <v/>
      </c>
      <c r="DM54" s="71" t="str">
        <f t="shared" ca="1" si="106"/>
        <v/>
      </c>
      <c r="DN54" s="104" t="str">
        <f ca="1">IF(DM54&lt;&gt;"",RANK(DM54,DM$5:INDIRECT(DN$1,TRUE)),"")</f>
        <v/>
      </c>
      <c r="DO54" s="111" t="str">
        <f ca="1">IF(AND('Raw Data'!AJ52&lt;&gt;"",'Raw Data'!AJ52&lt;&gt;0),ROUNDDOWN('Raw Data'!AJ52,Title!$M$1),"")</f>
        <v/>
      </c>
      <c r="DP54" s="109" t="str">
        <f ca="1">IF(AND('Raw Data'!AK52&lt;&gt;"",'Raw Data'!AK52&lt;&gt;0),'Raw Data'!AK52,"")</f>
        <v/>
      </c>
      <c r="DQ54" s="97" t="str">
        <f ca="1">IF(AND(DO54&gt;0,DO54&lt;&gt;""),IF(Title!$K$1=0,ROUNDDOWN((1000*DO$1)/DO54,2),ROUND((1000*DO$1)/DO54,2)),IF(DO54="","",0))</f>
        <v/>
      </c>
      <c r="DR54" s="51" t="str">
        <f ca="1">IF(OR(DO54&lt;&gt;"",DP54&lt;&gt;""),RANK(DS54,DS$5:INDIRECT(DR$1,TRUE)),"")</f>
        <v/>
      </c>
      <c r="DS54" s="71" t="str">
        <f t="shared" ca="1" si="40"/>
        <v/>
      </c>
      <c r="DT54" s="71" t="str">
        <f t="shared" ca="1" si="107"/>
        <v/>
      </c>
      <c r="DU54" s="104" t="str">
        <f ca="1">IF(DT54&lt;&gt;"",RANK(DT54,DT$5:INDIRECT(DU$1,TRUE)),"")</f>
        <v/>
      </c>
      <c r="DV54" s="111" t="str">
        <f ca="1">IF(AND('Raw Data'!AL52&lt;&gt;"",'Raw Data'!AL52&lt;&gt;0),ROUNDDOWN('Raw Data'!AL52,Title!$M$1),"")</f>
        <v/>
      </c>
      <c r="DW54" s="109" t="str">
        <f ca="1">IF(AND('Raw Data'!AM52&lt;&gt;"",'Raw Data'!AM52&lt;&gt;0),'Raw Data'!AM52,"")</f>
        <v/>
      </c>
      <c r="DX54" s="97" t="str">
        <f ca="1">IF(AND(DV54&gt;0,DV54&lt;&gt;""),IF(Title!$K$1=0,ROUNDDOWN((1000*DV$1)/DV54,2),ROUND((1000*DV$1)/DV54,2)),IF(DV54="","",0))</f>
        <v/>
      </c>
      <c r="DY54" s="51" t="str">
        <f ca="1">IF(OR(DV54&lt;&gt;"",DW54&lt;&gt;""),RANK(DZ54,DZ$5:INDIRECT(DY$1,TRUE)),"")</f>
        <v/>
      </c>
      <c r="DZ54" s="71" t="str">
        <f t="shared" ca="1" si="41"/>
        <v/>
      </c>
      <c r="EA54" s="71" t="str">
        <f t="shared" ca="1" si="108"/>
        <v/>
      </c>
      <c r="EB54" s="104" t="str">
        <f ca="1">IF(EA54&lt;&gt;"",RANK(EA54,EA$5:INDIRECT(EB$1,TRUE)),"")</f>
        <v/>
      </c>
      <c r="EC54" s="111" t="str">
        <f ca="1">IF(AND('Raw Data'!AN52&lt;&gt;"",'Raw Data'!AN52&lt;&gt;0),ROUNDDOWN('Raw Data'!AN52,Title!$M$1),"")</f>
        <v/>
      </c>
      <c r="ED54" s="109" t="str">
        <f ca="1">IF(AND('Raw Data'!AO52&lt;&gt;"",'Raw Data'!AO52&lt;&gt;0),'Raw Data'!AO52,"")</f>
        <v/>
      </c>
      <c r="EE54" s="97" t="str">
        <f ca="1">IF(AND(EC54&gt;0,EC54&lt;&gt;""),IF(Title!$K$1=0,ROUNDDOWN((1000*EC$1)/EC54,2),ROUND((1000*EC$1)/EC54,2)),IF(EC54="","",0))</f>
        <v/>
      </c>
      <c r="EF54" s="51" t="str">
        <f ca="1">IF(OR(EC54&lt;&gt;"",ED54&lt;&gt;""),RANK(EG54,EG$5:INDIRECT(EF$1,TRUE)),"")</f>
        <v/>
      </c>
      <c r="EG54" s="71" t="str">
        <f t="shared" ca="1" si="42"/>
        <v/>
      </c>
      <c r="EH54" s="71" t="str">
        <f t="shared" ca="1" si="109"/>
        <v/>
      </c>
      <c r="EI54" s="104" t="str">
        <f ca="1">IF(EH54&lt;&gt;"",RANK(EH54,EH$5:INDIRECT(EI$1,TRUE)),"")</f>
        <v/>
      </c>
      <c r="EJ54" s="111" t="str">
        <f ca="1">IF(AND('Raw Data'!AP52&lt;&gt;"",'Raw Data'!AP52&lt;&gt;0),ROUNDDOWN('Raw Data'!AP52,Title!$M$1),"")</f>
        <v/>
      </c>
      <c r="EK54" s="106" t="str">
        <f ca="1">IF(AND('Raw Data'!AQ52&lt;&gt;"",'Raw Data'!AQ52&lt;&gt;0),'Raw Data'!AQ52,"")</f>
        <v/>
      </c>
      <c r="EL54" s="97" t="str">
        <f ca="1">IF(AND(EJ54&gt;0,EJ54&lt;&gt;""),IF(Title!$K$1=0,ROUNDDOWN((1000*EJ$1)/EJ54,2),ROUND((1000*EJ$1)/EJ54,2)),IF(EJ54="","",0))</f>
        <v/>
      </c>
      <c r="EM54" s="51" t="str">
        <f ca="1">IF(OR(EJ54&lt;&gt;"",EK54&lt;&gt;""),RANK(EN54,EN$5:INDIRECT(EM$1,TRUE)),"")</f>
        <v/>
      </c>
      <c r="EN54" s="71" t="str">
        <f t="shared" ca="1" si="43"/>
        <v/>
      </c>
      <c r="EO54" s="71" t="str">
        <f t="shared" ca="1" si="110"/>
        <v/>
      </c>
      <c r="EP54" s="104" t="str">
        <f ca="1">IF(EO54&lt;&gt;"",RANK(EO54,EO$5:INDIRECT(EP$1,TRUE)),"")</f>
        <v/>
      </c>
      <c r="EQ54" s="51" t="str">
        <f t="shared" ca="1" si="44"/>
        <v>$ER$54:$FC$54</v>
      </c>
      <c r="ER54" s="71">
        <f t="shared" si="45"/>
        <v>0</v>
      </c>
      <c r="ES54" s="71">
        <f t="shared" ca="1" si="46"/>
        <v>0</v>
      </c>
      <c r="ET54" s="71">
        <f t="shared" ca="1" si="47"/>
        <v>0</v>
      </c>
      <c r="EU54" s="71">
        <f t="shared" ca="1" si="48"/>
        <v>0</v>
      </c>
      <c r="EV54" s="71">
        <f t="shared" ca="1" si="49"/>
        <v>0</v>
      </c>
      <c r="EW54" s="71">
        <f t="shared" ca="1" si="50"/>
        <v>0</v>
      </c>
      <c r="EX54" s="71">
        <f t="shared" ca="1" si="51"/>
        <v>0</v>
      </c>
      <c r="EY54" s="71">
        <f t="shared" ca="1" si="52"/>
        <v>0</v>
      </c>
      <c r="EZ54" s="71">
        <f t="shared" ca="1" si="53"/>
        <v>0</v>
      </c>
      <c r="FA54" s="71">
        <f t="shared" ca="1" si="54"/>
        <v>0</v>
      </c>
      <c r="FB54" s="71">
        <f t="shared" ca="1" si="55"/>
        <v>0</v>
      </c>
      <c r="FC54" s="71">
        <f t="shared" ca="1" si="56"/>
        <v>0</v>
      </c>
      <c r="FD54" s="71">
        <f t="shared" ca="1" si="57"/>
        <v>0</v>
      </c>
      <c r="FE54" s="71">
        <f t="shared" ca="1" si="58"/>
        <v>0</v>
      </c>
      <c r="FF54" s="71">
        <f t="shared" ca="1" si="59"/>
        <v>0</v>
      </c>
      <c r="FG54" s="71">
        <f t="shared" ca="1" si="60"/>
        <v>0</v>
      </c>
      <c r="FH54" s="71">
        <f t="shared" ca="1" si="61"/>
        <v>0</v>
      </c>
      <c r="FI54" s="71">
        <f t="shared" ca="1" si="62"/>
        <v>0</v>
      </c>
      <c r="FJ54" s="71">
        <f t="shared" ca="1" si="63"/>
        <v>0</v>
      </c>
      <c r="FK54" s="71">
        <f t="shared" ca="1" si="64"/>
        <v>0</v>
      </c>
      <c r="FL54" s="51" t="str">
        <f t="shared" si="65"/>
        <v>$FM$54:$FX$54</v>
      </c>
      <c r="FM54" s="72">
        <f t="shared" si="66"/>
        <v>0</v>
      </c>
      <c r="FN54" s="51">
        <f t="shared" si="67"/>
        <v>0</v>
      </c>
      <c r="FO54" s="51">
        <f t="shared" si="68"/>
        <v>0</v>
      </c>
      <c r="FP54" s="51">
        <f t="shared" si="69"/>
        <v>0</v>
      </c>
      <c r="FQ54" s="51">
        <f t="shared" si="70"/>
        <v>0</v>
      </c>
      <c r="FR54" s="51">
        <f t="shared" si="71"/>
        <v>0</v>
      </c>
      <c r="FS54" s="51">
        <f t="shared" si="72"/>
        <v>0</v>
      </c>
      <c r="FT54" s="51">
        <f t="shared" si="73"/>
        <v>0</v>
      </c>
      <c r="FU54" s="51">
        <f t="shared" si="74"/>
        <v>0</v>
      </c>
      <c r="FV54" s="51">
        <f t="shared" si="75"/>
        <v>0</v>
      </c>
      <c r="FW54" s="51">
        <f t="shared" si="76"/>
        <v>0</v>
      </c>
      <c r="FX54" s="51">
        <f t="shared" si="77"/>
        <v>0</v>
      </c>
      <c r="FY54" s="51">
        <f t="shared" si="78"/>
        <v>0</v>
      </c>
      <c r="FZ54" s="51">
        <f t="shared" si="79"/>
        <v>0</v>
      </c>
      <c r="GA54" s="51">
        <f t="shared" si="80"/>
        <v>0</v>
      </c>
      <c r="GB54" s="51">
        <f t="shared" si="81"/>
        <v>0</v>
      </c>
      <c r="GC54" s="51">
        <f t="shared" si="82"/>
        <v>0</v>
      </c>
      <c r="GD54" s="51">
        <f t="shared" si="83"/>
        <v>0</v>
      </c>
      <c r="GE54" s="51">
        <f t="shared" si="84"/>
        <v>0</v>
      </c>
      <c r="GF54" s="51">
        <f t="shared" si="85"/>
        <v>0</v>
      </c>
      <c r="GG54" s="51" t="str">
        <f t="shared" si="86"/>
        <v>GS54</v>
      </c>
      <c r="GH54" s="71">
        <f ca="1">GetDiscardScore($ER54:ER54,GH$1)</f>
        <v>0</v>
      </c>
      <c r="GI54" s="71">
        <f ca="1">GetDiscardScore($ER54:ES54,GI$1)</f>
        <v>0</v>
      </c>
      <c r="GJ54" s="71">
        <f ca="1">GetDiscardScore($ER54:ET54,GJ$1)</f>
        <v>0</v>
      </c>
      <c r="GK54" s="71">
        <f ca="1">GetDiscardScore($ER54:EU54,GK$1)</f>
        <v>0</v>
      </c>
      <c r="GL54" s="71">
        <f ca="1">GetDiscardScore($ER54:EV54,GL$1)</f>
        <v>0</v>
      </c>
      <c r="GM54" s="71">
        <f ca="1">GetDiscardScore($ER54:EW54,GM$1)</f>
        <v>0</v>
      </c>
      <c r="GN54" s="71">
        <f ca="1">GetDiscardScore($ER54:EX54,GN$1)</f>
        <v>0</v>
      </c>
      <c r="GO54" s="71">
        <f ca="1">GetDiscardScore($ER54:EY54,GO$1)</f>
        <v>0</v>
      </c>
      <c r="GP54" s="71">
        <f ca="1">GetDiscardScore($ER54:EZ54,GP$1)</f>
        <v>0</v>
      </c>
      <c r="GQ54" s="71">
        <f ca="1">GetDiscardScore($ER54:FA54,GQ$1)</f>
        <v>0</v>
      </c>
      <c r="GR54" s="71">
        <f ca="1">GetDiscardScore($ER54:FB54,GR$1)</f>
        <v>0</v>
      </c>
      <c r="GS54" s="71">
        <f ca="1">GetDiscardScore($ER54:FC54,GS$1)</f>
        <v>0</v>
      </c>
      <c r="GT54" s="71">
        <f ca="1">GetDiscardScore($ER54:FD54,GT$1)</f>
        <v>0</v>
      </c>
      <c r="GU54" s="71">
        <f ca="1">GetDiscardScore($ER54:FE54,GU$1)</f>
        <v>0</v>
      </c>
      <c r="GV54" s="71">
        <f ca="1">GetDiscardScore($ER54:FF54,GV$1)</f>
        <v>0</v>
      </c>
      <c r="GW54" s="71">
        <f ca="1">GetDiscardScore($ER54:FG54,GW$1)</f>
        <v>0</v>
      </c>
      <c r="GX54" s="71">
        <f ca="1">GetDiscardScore($ER54:FH54,GX$1)</f>
        <v>0</v>
      </c>
      <c r="GY54" s="71">
        <f ca="1">GetDiscardScore($ER54:FI54,GY$1)</f>
        <v>0</v>
      </c>
      <c r="GZ54" s="71">
        <f ca="1">GetDiscardScore($ER54:FJ54,GZ$1)</f>
        <v>0</v>
      </c>
      <c r="HA54" s="71">
        <f ca="1">GetDiscardScore($ER54:FK54,HA$1)</f>
        <v>0</v>
      </c>
      <c r="HB54" s="73" t="str">
        <f t="shared" ca="1" si="87"/>
        <v/>
      </c>
      <c r="HC54" s="72" t="str">
        <f ca="1">IF(HB54&lt;&gt;"",RANK(HB54,HB$5:INDIRECT(HC$1,TRUE),0),"")</f>
        <v/>
      </c>
      <c r="HD54" s="70" t="str">
        <f t="shared" ca="1" si="88"/>
        <v/>
      </c>
    </row>
    <row r="55" spans="1:212" s="51" customFormat="1" ht="11.25">
      <c r="A55" s="41">
        <v>51</v>
      </c>
      <c r="B55" s="41" t="str">
        <f ca="1">IF('Raw Data'!B53&lt;&gt;"",'Raw Data'!B53,"")</f>
        <v/>
      </c>
      <c r="C55" s="51" t="str">
        <f ca="1">IF('Raw Data'!C53&lt;&gt;"",'Raw Data'!C53,"")</f>
        <v/>
      </c>
      <c r="D55" s="42" t="str">
        <f t="shared" ca="1" si="22"/>
        <v/>
      </c>
      <c r="E55" s="69" t="str">
        <f t="shared" ca="1" si="23"/>
        <v/>
      </c>
      <c r="F55" s="99" t="str">
        <f t="shared" ca="1" si="90"/>
        <v/>
      </c>
      <c r="G55" s="111" t="str">
        <f ca="1">IF(AND('Raw Data'!D53&lt;&gt;"",'Raw Data'!D53&lt;&gt;0),ROUNDDOWN('Raw Data'!D53,Title!$M$1),"")</f>
        <v/>
      </c>
      <c r="H55" s="109" t="str">
        <f ca="1">IF(AND('Raw Data'!E53&lt;&gt;"",'Raw Data'!E53&lt;&gt;0),'Raw Data'!E53,"")</f>
        <v/>
      </c>
      <c r="I55" s="97" t="str">
        <f ca="1">IF(AND(G55&lt;&gt;"",G55&gt;0),IF(Title!$K$1=0,ROUNDDOWN((1000*G$1)/G55,2),ROUND((1000*G$1)/G55,2)),IF(G55="","",0))</f>
        <v/>
      </c>
      <c r="J55" s="51" t="str">
        <f ca="1">IF(K55&lt;&gt;0,RANK(K55,K$5:INDIRECT(J$1,TRUE)),"")</f>
        <v/>
      </c>
      <c r="K55" s="71">
        <f t="shared" ca="1" si="89"/>
        <v>0</v>
      </c>
      <c r="L55" s="71" t="str">
        <f t="shared" ca="1" si="91"/>
        <v/>
      </c>
      <c r="M55" s="104" t="str">
        <f ca="1">IF(L55&lt;&gt;"",RANK(L55,L$5:INDIRECT(M$1,TRUE)),"")</f>
        <v/>
      </c>
      <c r="N55" s="111" t="str">
        <f ca="1">IF(AND('Raw Data'!F53&lt;&gt;"",'Raw Data'!F53&lt;&gt;0),ROUNDDOWN('Raw Data'!F53,Title!$M$1),"")</f>
        <v/>
      </c>
      <c r="O55" s="109" t="str">
        <f ca="1">IF(AND('Raw Data'!G53&lt;&gt;"",'Raw Data'!G53&lt;&gt;0),'Raw Data'!G53,"")</f>
        <v/>
      </c>
      <c r="P55" s="97" t="str">
        <f ca="1">IF(AND(N55&gt;0,N55&lt;&gt;""),IF(Title!$K$1=0,ROUNDDOWN((1000*N$1)/N55,2),ROUND((1000*N$1)/N55,2)),IF(N55="","",0))</f>
        <v/>
      </c>
      <c r="Q55" s="51" t="str">
        <f ca="1">IF(OR(N55&lt;&gt;"",O55&lt;&gt;""),RANK(R55,R$5:INDIRECT(Q$1,TRUE)),"")</f>
        <v/>
      </c>
      <c r="R55" s="71" t="str">
        <f t="shared" ca="1" si="24"/>
        <v/>
      </c>
      <c r="S55" s="71" t="str">
        <f t="shared" ca="1" si="92"/>
        <v/>
      </c>
      <c r="T55" s="104" t="str">
        <f ca="1">IF(S55&lt;&gt;"",RANK(S55,S$5:INDIRECT(T$1,TRUE)),"")</f>
        <v/>
      </c>
      <c r="U55" s="111" t="str">
        <f ca="1">IF(AND('Raw Data'!H53&lt;&gt;"",'Raw Data'!H53&lt;&gt;0),ROUNDDOWN('Raw Data'!H53,Title!$M$1),"")</f>
        <v/>
      </c>
      <c r="V55" s="109" t="str">
        <f ca="1">IF(AND('Raw Data'!I53&lt;&gt;"",'Raw Data'!I53&lt;&gt;0),'Raw Data'!I53,"")</f>
        <v/>
      </c>
      <c r="W55" s="97" t="str">
        <f ca="1">IF(AND(U55&gt;0,U55&lt;&gt;""),IF(Title!$K$1=0,ROUNDDOWN((1000*U$1)/U55,2),ROUND((1000*U$1)/U55,2)),IF(U55="","",0))</f>
        <v/>
      </c>
      <c r="X55" s="51" t="str">
        <f ca="1">IF(OR(U55&lt;&gt;"",V55&lt;&gt;""),RANK(Y55,Y$5:INDIRECT(X$1,TRUE)),"")</f>
        <v/>
      </c>
      <c r="Y55" s="71" t="str">
        <f t="shared" ca="1" si="25"/>
        <v/>
      </c>
      <c r="Z55" s="71" t="str">
        <f t="shared" ca="1" si="93"/>
        <v/>
      </c>
      <c r="AA55" s="104" t="str">
        <f ca="1">IF(Z55&lt;&gt;"",RANK(Z55,Z$5:INDIRECT(AA$1,TRUE)),"")</f>
        <v/>
      </c>
      <c r="AB55" s="111" t="str">
        <f ca="1">IF(AND('Raw Data'!J53&lt;&gt;"",'Raw Data'!J53&lt;&gt;0),ROUNDDOWN('Raw Data'!J53,Title!$M$1),"")</f>
        <v/>
      </c>
      <c r="AC55" s="109" t="str">
        <f ca="1">IF(AND('Raw Data'!K53&lt;&gt;"",'Raw Data'!K53&lt;&gt;0),'Raw Data'!K53,"")</f>
        <v/>
      </c>
      <c r="AD55" s="97" t="str">
        <f ca="1">IF(AND(AB55&gt;0,AB55&lt;&gt;""),IF(Title!$K$1=0,ROUNDDOWN((1000*AB$1)/AB55,2),ROUND((1000*AB$1)/AB55,2)),IF(AB55="","",0))</f>
        <v/>
      </c>
      <c r="AE55" s="51" t="str">
        <f ca="1">IF(OR(AB55&lt;&gt;"",AC55&lt;&gt;""),RANK(AF55,AF$5:INDIRECT(AE$1,TRUE)),"")</f>
        <v/>
      </c>
      <c r="AF55" s="71" t="str">
        <f t="shared" ca="1" si="26"/>
        <v/>
      </c>
      <c r="AG55" s="71" t="str">
        <f t="shared" ca="1" si="94"/>
        <v/>
      </c>
      <c r="AH55" s="104" t="str">
        <f ca="1">IF(AG55&lt;&gt;"",RANK(AG55,AG$5:INDIRECT(AH$1,TRUE)),"")</f>
        <v/>
      </c>
      <c r="AI55" s="111" t="str">
        <f ca="1">IF(AND('Raw Data'!L53&lt;&gt;"",'Raw Data'!L53&lt;&gt;0),ROUNDDOWN('Raw Data'!L53,Title!$M$1),"")</f>
        <v/>
      </c>
      <c r="AJ55" s="109" t="str">
        <f ca="1">IF(AND('Raw Data'!M53&lt;&gt;"",'Raw Data'!M53&lt;&gt;0),'Raw Data'!M53,"")</f>
        <v/>
      </c>
      <c r="AK55" s="97" t="str">
        <f ca="1">IF(AND(AI55&gt;0,AI55&lt;&gt;""),IF(Title!$K$1=0,ROUNDDOWN((1000*AI$1)/AI55,2),ROUND((1000*AI$1)/AI55,2)),IF(AI55="","",0))</f>
        <v/>
      </c>
      <c r="AL55" s="51" t="str">
        <f ca="1">IF(OR(AI55&lt;&gt;"",AJ55&lt;&gt;""),RANK(AM55,AM$5:INDIRECT(AL$1,TRUE)),"")</f>
        <v/>
      </c>
      <c r="AM55" s="71" t="str">
        <f t="shared" ca="1" si="27"/>
        <v/>
      </c>
      <c r="AN55" s="71" t="str">
        <f t="shared" ca="1" si="95"/>
        <v/>
      </c>
      <c r="AO55" s="104" t="str">
        <f ca="1">IF(AN55&lt;&gt;"",RANK(AN55,AN$5:INDIRECT(AO$1,TRUE)),"")</f>
        <v/>
      </c>
      <c r="AP55" s="111" t="str">
        <f ca="1">IF(AND('Raw Data'!N53&lt;&gt;"",'Raw Data'!N53&lt;&gt;0),ROUNDDOWN('Raw Data'!N53,Title!$M$1),"")</f>
        <v/>
      </c>
      <c r="AQ55" s="109" t="str">
        <f ca="1">IF(AND('Raw Data'!O53&lt;&gt;"",'Raw Data'!O53&lt;&gt;0),'Raw Data'!O53,"")</f>
        <v/>
      </c>
      <c r="AR55" s="97" t="str">
        <f ca="1">IF(AND(AP55&gt;0,AP55&lt;&gt;""),IF(Title!$K$1=0,ROUNDDOWN((1000*AP$1)/AP55,2),ROUND((1000*AP$1)/AP55,2)),IF(AP55="","",0))</f>
        <v/>
      </c>
      <c r="AS55" s="51" t="str">
        <f ca="1">IF(OR(AP55&lt;&gt;"",AQ55&lt;&gt;""),RANK(AT55,AT$5:INDIRECT(AS$1,TRUE)),"")</f>
        <v/>
      </c>
      <c r="AT55" s="71" t="str">
        <f t="shared" ca="1" si="28"/>
        <v/>
      </c>
      <c r="AU55" s="71" t="str">
        <f t="shared" ca="1" si="96"/>
        <v/>
      </c>
      <c r="AV55" s="104" t="str">
        <f ca="1">IF(AU55&lt;&gt;"",RANK(AU55,AU$5:INDIRECT(AV$1,TRUE)),"")</f>
        <v/>
      </c>
      <c r="AW55" s="111" t="str">
        <f ca="1">IF(AND('Raw Data'!P53&lt;&gt;"",'Raw Data'!P53&lt;&gt;0),ROUNDDOWN('Raw Data'!P53,Title!$M$1),"")</f>
        <v/>
      </c>
      <c r="AX55" s="109" t="str">
        <f ca="1">IF(AND('Raw Data'!Q53&lt;&gt;"",'Raw Data'!Q53&lt;&gt;0),'Raw Data'!Q53,"")</f>
        <v/>
      </c>
      <c r="AY55" s="97" t="str">
        <f ca="1">IF(AND(AW55&gt;0,AW55&lt;&gt;""),IF(Title!$K$1=0,ROUNDDOWN((1000*AW$1)/AW55,2),ROUND((1000*AW$1)/AW55,2)),IF(AW55="","",0))</f>
        <v/>
      </c>
      <c r="AZ55" s="51" t="str">
        <f ca="1">IF(OR(AW55&lt;&gt;"",AX55&lt;&gt;""),RANK(BA55,BA$5:INDIRECT(AZ$1,TRUE)),"")</f>
        <v/>
      </c>
      <c r="BA55" s="71" t="str">
        <f t="shared" ca="1" si="29"/>
        <v/>
      </c>
      <c r="BB55" s="71" t="str">
        <f t="shared" ca="1" si="97"/>
        <v/>
      </c>
      <c r="BC55" s="104" t="str">
        <f ca="1">IF(BB55&lt;&gt;"",RANK(BB55,BB$5:INDIRECT(BC$1,TRUE)),"")</f>
        <v/>
      </c>
      <c r="BD55" s="111" t="str">
        <f ca="1">IF(AND('Raw Data'!R53&lt;&gt;"",'Raw Data'!R53&lt;&gt;0),ROUNDDOWN('Raw Data'!R53,Title!$M$1),"")</f>
        <v/>
      </c>
      <c r="BE55" s="109" t="str">
        <f ca="1">IF(AND('Raw Data'!S53&lt;&gt;"",'Raw Data'!S53&lt;&gt;0),'Raw Data'!S53,"")</f>
        <v/>
      </c>
      <c r="BF55" s="97" t="str">
        <f ca="1">IF(AND(BD55&gt;0,BD55&lt;&gt;""),IF(Title!$K$1=0,ROUNDDOWN((1000*BD$1)/BD55,2),ROUND((1000*BD$1)/BD55,2)),IF(BD55="","",0))</f>
        <v/>
      </c>
      <c r="BG55" s="51" t="str">
        <f ca="1">IF(OR(BD55&lt;&gt;"",BE55&lt;&gt;""),RANK(BH55,BH$5:INDIRECT(BG$1,TRUE)),"")</f>
        <v/>
      </c>
      <c r="BH55" s="71" t="str">
        <f t="shared" ca="1" si="30"/>
        <v/>
      </c>
      <c r="BI55" s="71" t="str">
        <f t="shared" ca="1" si="98"/>
        <v/>
      </c>
      <c r="BJ55" s="104" t="str">
        <f ca="1">IF(BI55&lt;&gt;"",RANK(BI55,BI$5:INDIRECT(BJ$1,TRUE)),"")</f>
        <v/>
      </c>
      <c r="BK55" s="111" t="str">
        <f ca="1">IF(AND('Raw Data'!T53&lt;&gt;"",'Raw Data'!T53&lt;&gt;0),ROUNDDOWN('Raw Data'!T53,Title!$M$1),"")</f>
        <v/>
      </c>
      <c r="BL55" s="109" t="str">
        <f ca="1">IF(AND('Raw Data'!U53&lt;&gt;"",'Raw Data'!U53&lt;&gt;0),'Raw Data'!U53,"")</f>
        <v/>
      </c>
      <c r="BM55" s="97" t="str">
        <f t="shared" ca="1" si="31"/>
        <v/>
      </c>
      <c r="BN55" s="51" t="str">
        <f ca="1">IF(OR(BK55&lt;&gt;"",BL55&lt;&gt;""),RANK(BO55,BO$5:INDIRECT(BN$1,TRUE)),"")</f>
        <v/>
      </c>
      <c r="BO55" s="71" t="str">
        <f t="shared" ca="1" si="32"/>
        <v/>
      </c>
      <c r="BP55" s="71" t="str">
        <f t="shared" ca="1" si="99"/>
        <v/>
      </c>
      <c r="BQ55" s="104" t="str">
        <f ca="1">IF(BP55&lt;&gt;"",RANK(BP55,BP$5:INDIRECT(BQ$1,TRUE)),"")</f>
        <v/>
      </c>
      <c r="BR55" s="111" t="str">
        <f ca="1">IF(AND('Raw Data'!V53&lt;&gt;"",'Raw Data'!V53&lt;&gt;0),ROUNDDOWN('Raw Data'!V53,Title!$M$1),"")</f>
        <v/>
      </c>
      <c r="BS55" s="109" t="str">
        <f ca="1">IF(AND('Raw Data'!W53&lt;&gt;"",'Raw Data'!W53&lt;&gt;0),'Raw Data'!W53,"")</f>
        <v/>
      </c>
      <c r="BT55" s="97" t="str">
        <f ca="1">IF(AND(BR55&gt;0,BR55&lt;&gt;""),IF(Title!$K$1=0,ROUNDDOWN((1000*BR$1)/BR55,2),ROUND((1000*BR$1)/BR55,2)),IF(BR55="","",0))</f>
        <v/>
      </c>
      <c r="BU55" s="51" t="str">
        <f ca="1">IF(OR(BR55&lt;&gt;"",BS55&lt;&gt;""),RANK(BV55,BV$5:INDIRECT(BU$1,TRUE)),"")</f>
        <v/>
      </c>
      <c r="BV55" s="71" t="str">
        <f t="shared" ca="1" si="33"/>
        <v/>
      </c>
      <c r="BW55" s="71" t="str">
        <f t="shared" ca="1" si="100"/>
        <v/>
      </c>
      <c r="BX55" s="104" t="str">
        <f ca="1">IF(BW55&lt;&gt;"",RANK(BW55,BW$5:INDIRECT(BX$1,TRUE)),"")</f>
        <v/>
      </c>
      <c r="BY55" s="111" t="str">
        <f ca="1">IF(AND('Raw Data'!X53&lt;&gt;"",'Raw Data'!X53&lt;&gt;0),ROUNDDOWN('Raw Data'!X53,Title!$M$1),"")</f>
        <v/>
      </c>
      <c r="BZ55" s="109" t="str">
        <f ca="1">IF(AND('Raw Data'!Y53&lt;&gt;"",'Raw Data'!Y53&lt;&gt;0),'Raw Data'!Y53,"")</f>
        <v/>
      </c>
      <c r="CA55" s="97" t="str">
        <f ca="1">IF(AND(BY55&gt;0,BY55&lt;&gt;""),IF(Title!$K$1=0,ROUNDDOWN((1000*BY$1)/BY55,2),ROUND((1000*BY$1)/BY55,2)),IF(BY55="","",0))</f>
        <v/>
      </c>
      <c r="CB55" s="51" t="str">
        <f ca="1">IF(OR(BY55&lt;&gt;"",BZ55&lt;&gt;""),RANK(CC55,CC$5:INDIRECT(CB$1,TRUE)),"")</f>
        <v/>
      </c>
      <c r="CC55" s="71" t="str">
        <f t="shared" ca="1" si="34"/>
        <v/>
      </c>
      <c r="CD55" s="71" t="str">
        <f t="shared" ca="1" si="101"/>
        <v/>
      </c>
      <c r="CE55" s="104" t="str">
        <f ca="1">IF(CD55&lt;&gt;"",RANK(CD55,CD$5:INDIRECT(CE$1,TRUE)),"")</f>
        <v/>
      </c>
      <c r="CF55" s="111" t="str">
        <f ca="1">IF(AND('Raw Data'!Z53&lt;&gt;"",'Raw Data'!Z53&lt;&gt;0),ROUNDDOWN('Raw Data'!Z53,Title!$M$1),"")</f>
        <v/>
      </c>
      <c r="CG55" s="109" t="str">
        <f ca="1">IF(AND('Raw Data'!AA53&lt;&gt;"",'Raw Data'!AA53&lt;&gt;0),'Raw Data'!AA53,"")</f>
        <v/>
      </c>
      <c r="CH55" s="97" t="str">
        <f ca="1">IF(AND(CF55&gt;0,CF55&lt;&gt;""),IF(Title!$K$1=0,ROUNDDOWN((1000*CF$1)/CF55,2),ROUND((1000*CF$1)/CF55,2)),IF(CF55="","",0))</f>
        <v/>
      </c>
      <c r="CI55" s="51" t="str">
        <f ca="1">IF(OR(CF55&lt;&gt;"",CG55&lt;&gt;""),RANK(CJ55,CJ$5:INDIRECT(CI$1,TRUE)),"")</f>
        <v/>
      </c>
      <c r="CJ55" s="71" t="str">
        <f t="shared" ca="1" si="35"/>
        <v/>
      </c>
      <c r="CK55" s="71" t="str">
        <f t="shared" ca="1" si="102"/>
        <v/>
      </c>
      <c r="CL55" s="104" t="str">
        <f ca="1">IF(CK55&lt;&gt;"",RANK(CK55,CK$5:INDIRECT(CL$1,TRUE)),"")</f>
        <v/>
      </c>
      <c r="CM55" s="111" t="str">
        <f ca="1">IF(AND('Raw Data'!AB53&lt;&gt;"",'Raw Data'!AB53&lt;&gt;0),ROUNDDOWN('Raw Data'!AB53,Title!$M$1),"")</f>
        <v/>
      </c>
      <c r="CN55" s="109" t="str">
        <f ca="1">IF(AND('Raw Data'!AC53&lt;&gt;"",'Raw Data'!AC53&lt;&gt;0),'Raw Data'!AC53,"")</f>
        <v/>
      </c>
      <c r="CO55" s="97" t="str">
        <f ca="1">IF(AND(CM55&gt;0,CM55&lt;&gt;""),IF(Title!$K$1=0,ROUNDDOWN((1000*CM$1)/CM55,2),ROUND((1000*CM$1)/CM55,2)),IF(CM55="","",0))</f>
        <v/>
      </c>
      <c r="CP55" s="51" t="str">
        <f ca="1">IF(OR(CM55&lt;&gt;"",CN55&lt;&gt;""),RANK(CQ55,CQ$5:INDIRECT(CP$1,TRUE)),"")</f>
        <v/>
      </c>
      <c r="CQ55" s="71" t="str">
        <f t="shared" ca="1" si="36"/>
        <v/>
      </c>
      <c r="CR55" s="71" t="str">
        <f t="shared" ca="1" si="103"/>
        <v/>
      </c>
      <c r="CS55" s="104" t="str">
        <f ca="1">IF(CR55&lt;&gt;"",RANK(CR55,CR$5:INDIRECT(CS$1,TRUE)),"")</f>
        <v/>
      </c>
      <c r="CT55" s="111" t="str">
        <f ca="1">IF(AND('Raw Data'!AD53&lt;&gt;"",'Raw Data'!AD53&lt;&gt;0),ROUNDDOWN('Raw Data'!AD53,Title!$M$1),"")</f>
        <v/>
      </c>
      <c r="CU55" s="109" t="str">
        <f ca="1">IF(AND('Raw Data'!AE53&lt;&gt;"",'Raw Data'!AE53&lt;&gt;0),'Raw Data'!AE53,"")</f>
        <v/>
      </c>
      <c r="CV55" s="97" t="str">
        <f ca="1">IF(AND(CT55&gt;0,CT55&lt;&gt;""),IF(Title!$K$1=0,ROUNDDOWN((1000*CT$1)/CT55,2),ROUND((1000*CT$1)/CT55,2)),IF(CT55="","",0))</f>
        <v/>
      </c>
      <c r="CW55" s="51" t="str">
        <f ca="1">IF(OR(CT55&lt;&gt;"",CU55&lt;&gt;""),RANK(CX55,CX$5:INDIRECT(CW$1,TRUE)),"")</f>
        <v/>
      </c>
      <c r="CX55" s="71" t="str">
        <f t="shared" ca="1" si="37"/>
        <v/>
      </c>
      <c r="CY55" s="71" t="str">
        <f t="shared" ca="1" si="104"/>
        <v/>
      </c>
      <c r="CZ55" s="104" t="str">
        <f ca="1">IF(CY55&lt;&gt;"",RANK(CY55,CY$5:INDIRECT(CZ$1,TRUE)),"")</f>
        <v/>
      </c>
      <c r="DA55" s="111" t="str">
        <f ca="1">IF(AND('Raw Data'!AF53&lt;&gt;"",'Raw Data'!AF53&lt;&gt;0),ROUNDDOWN('Raw Data'!AF53,Title!$M$1),"")</f>
        <v/>
      </c>
      <c r="DB55" s="109" t="str">
        <f ca="1">IF(AND('Raw Data'!AG53&lt;&gt;"",'Raw Data'!AG53&lt;&gt;0),'Raw Data'!AG53,"")</f>
        <v/>
      </c>
      <c r="DC55" s="97" t="str">
        <f ca="1">IF(AND(DA55&gt;0,DA55&lt;&gt;""),IF(Title!$K$1=0,ROUNDDOWN((1000*DA$1)/DA55,2),ROUND((1000*DA$1)/DA55,2)),IF(DA55="","",0))</f>
        <v/>
      </c>
      <c r="DD55" s="51" t="str">
        <f ca="1">IF(OR(DA55&lt;&gt;"",DB55&lt;&gt;""),RANK(DE55,DE$5:INDIRECT(DD$1,TRUE)),"")</f>
        <v/>
      </c>
      <c r="DE55" s="71" t="str">
        <f t="shared" ca="1" si="38"/>
        <v/>
      </c>
      <c r="DF55" s="71" t="str">
        <f t="shared" ca="1" si="105"/>
        <v/>
      </c>
      <c r="DG55" s="104" t="str">
        <f ca="1">IF(DF55&lt;&gt;"",RANK(DF55,DF$5:INDIRECT(DG$1,TRUE)),"")</f>
        <v/>
      </c>
      <c r="DH55" s="111" t="str">
        <f ca="1">IF(AND('Raw Data'!AH53&lt;&gt;"",'Raw Data'!AH53&lt;&gt;0),ROUNDDOWN('Raw Data'!AH53,Title!$M$1),"")</f>
        <v/>
      </c>
      <c r="DI55" s="109" t="str">
        <f ca="1">IF(AND('Raw Data'!AI53&lt;&gt;"",'Raw Data'!AI53&lt;&gt;0),'Raw Data'!AI53,"")</f>
        <v/>
      </c>
      <c r="DJ55" s="97" t="str">
        <f ca="1">IF(AND(DH55&gt;0,DH55&lt;&gt;""),IF(Title!$K$1=0,ROUNDDOWN((1000*DH$1)/DH55,2),ROUND((1000*DH$1)/DH55,2)),IF(DH55="","",0))</f>
        <v/>
      </c>
      <c r="DK55" s="51" t="str">
        <f ca="1">IF(OR(DH55&lt;&gt;"",DI55&lt;&gt;""),RANK(DL55,DL$5:INDIRECT(DK$1,TRUE)),"")</f>
        <v/>
      </c>
      <c r="DL55" s="71" t="str">
        <f t="shared" ca="1" si="39"/>
        <v/>
      </c>
      <c r="DM55" s="71" t="str">
        <f t="shared" ca="1" si="106"/>
        <v/>
      </c>
      <c r="DN55" s="104" t="str">
        <f ca="1">IF(DM55&lt;&gt;"",RANK(DM55,DM$5:INDIRECT(DN$1,TRUE)),"")</f>
        <v/>
      </c>
      <c r="DO55" s="111" t="str">
        <f ca="1">IF(AND('Raw Data'!AJ53&lt;&gt;"",'Raw Data'!AJ53&lt;&gt;0),ROUNDDOWN('Raw Data'!AJ53,Title!$M$1),"")</f>
        <v/>
      </c>
      <c r="DP55" s="109" t="str">
        <f ca="1">IF(AND('Raw Data'!AK53&lt;&gt;"",'Raw Data'!AK53&lt;&gt;0),'Raw Data'!AK53,"")</f>
        <v/>
      </c>
      <c r="DQ55" s="97" t="str">
        <f ca="1">IF(AND(DO55&gt;0,DO55&lt;&gt;""),IF(Title!$K$1=0,ROUNDDOWN((1000*DO$1)/DO55,2),ROUND((1000*DO$1)/DO55,2)),IF(DO55="","",0))</f>
        <v/>
      </c>
      <c r="DR55" s="51" t="str">
        <f ca="1">IF(OR(DO55&lt;&gt;"",DP55&lt;&gt;""),RANK(DS55,DS$5:INDIRECT(DR$1,TRUE)),"")</f>
        <v/>
      </c>
      <c r="DS55" s="71" t="str">
        <f t="shared" ca="1" si="40"/>
        <v/>
      </c>
      <c r="DT55" s="71" t="str">
        <f t="shared" ca="1" si="107"/>
        <v/>
      </c>
      <c r="DU55" s="104" t="str">
        <f ca="1">IF(DT55&lt;&gt;"",RANK(DT55,DT$5:INDIRECT(DU$1,TRUE)),"")</f>
        <v/>
      </c>
      <c r="DV55" s="111" t="str">
        <f ca="1">IF(AND('Raw Data'!AL53&lt;&gt;"",'Raw Data'!AL53&lt;&gt;0),ROUNDDOWN('Raw Data'!AL53,Title!$M$1),"")</f>
        <v/>
      </c>
      <c r="DW55" s="109" t="str">
        <f ca="1">IF(AND('Raw Data'!AM53&lt;&gt;"",'Raw Data'!AM53&lt;&gt;0),'Raw Data'!AM53,"")</f>
        <v/>
      </c>
      <c r="DX55" s="97" t="str">
        <f ca="1">IF(AND(DV55&gt;0,DV55&lt;&gt;""),IF(Title!$K$1=0,ROUNDDOWN((1000*DV$1)/DV55,2),ROUND((1000*DV$1)/DV55,2)),IF(DV55="","",0))</f>
        <v/>
      </c>
      <c r="DY55" s="51" t="str">
        <f ca="1">IF(OR(DV55&lt;&gt;"",DW55&lt;&gt;""),RANK(DZ55,DZ$5:INDIRECT(DY$1,TRUE)),"")</f>
        <v/>
      </c>
      <c r="DZ55" s="71" t="str">
        <f t="shared" ca="1" si="41"/>
        <v/>
      </c>
      <c r="EA55" s="71" t="str">
        <f t="shared" ca="1" si="108"/>
        <v/>
      </c>
      <c r="EB55" s="104" t="str">
        <f ca="1">IF(EA55&lt;&gt;"",RANK(EA55,EA$5:INDIRECT(EB$1,TRUE)),"")</f>
        <v/>
      </c>
      <c r="EC55" s="111" t="str">
        <f ca="1">IF(AND('Raw Data'!AN53&lt;&gt;"",'Raw Data'!AN53&lt;&gt;0),ROUNDDOWN('Raw Data'!AN53,Title!$M$1),"")</f>
        <v/>
      </c>
      <c r="ED55" s="109" t="str">
        <f ca="1">IF(AND('Raw Data'!AO53&lt;&gt;"",'Raw Data'!AO53&lt;&gt;0),'Raw Data'!AO53,"")</f>
        <v/>
      </c>
      <c r="EE55" s="97" t="str">
        <f ca="1">IF(AND(EC55&gt;0,EC55&lt;&gt;""),IF(Title!$K$1=0,ROUNDDOWN((1000*EC$1)/EC55,2),ROUND((1000*EC$1)/EC55,2)),IF(EC55="","",0))</f>
        <v/>
      </c>
      <c r="EF55" s="51" t="str">
        <f ca="1">IF(OR(EC55&lt;&gt;"",ED55&lt;&gt;""),RANK(EG55,EG$5:INDIRECT(EF$1,TRUE)),"")</f>
        <v/>
      </c>
      <c r="EG55" s="71" t="str">
        <f t="shared" ca="1" si="42"/>
        <v/>
      </c>
      <c r="EH55" s="71" t="str">
        <f t="shared" ca="1" si="109"/>
        <v/>
      </c>
      <c r="EI55" s="104" t="str">
        <f ca="1">IF(EH55&lt;&gt;"",RANK(EH55,EH$5:INDIRECT(EI$1,TRUE)),"")</f>
        <v/>
      </c>
      <c r="EJ55" s="111" t="str">
        <f ca="1">IF(AND('Raw Data'!AP53&lt;&gt;"",'Raw Data'!AP53&lt;&gt;0),ROUNDDOWN('Raw Data'!AP53,Title!$M$1),"")</f>
        <v/>
      </c>
      <c r="EK55" s="106" t="str">
        <f ca="1">IF(AND('Raw Data'!AQ53&lt;&gt;"",'Raw Data'!AQ53&lt;&gt;0),'Raw Data'!AQ53,"")</f>
        <v/>
      </c>
      <c r="EL55" s="97" t="str">
        <f ca="1">IF(AND(EJ55&gt;0,EJ55&lt;&gt;""),IF(Title!$K$1=0,ROUNDDOWN((1000*EJ$1)/EJ55,2),ROUND((1000*EJ$1)/EJ55,2)),IF(EJ55="","",0))</f>
        <v/>
      </c>
      <c r="EM55" s="51" t="str">
        <f ca="1">IF(OR(EJ55&lt;&gt;"",EK55&lt;&gt;""),RANK(EN55,EN$5:INDIRECT(EM$1,TRUE)),"")</f>
        <v/>
      </c>
      <c r="EN55" s="71" t="str">
        <f t="shared" ca="1" si="43"/>
        <v/>
      </c>
      <c r="EO55" s="71" t="str">
        <f t="shared" ca="1" si="110"/>
        <v/>
      </c>
      <c r="EP55" s="104" t="str">
        <f ca="1">IF(EO55&lt;&gt;"",RANK(EO55,EO$5:INDIRECT(EP$1,TRUE)),"")</f>
        <v/>
      </c>
      <c r="EQ55" s="51" t="str">
        <f t="shared" ca="1" si="44"/>
        <v>$ER$55:$FC$55</v>
      </c>
      <c r="ER55" s="71">
        <f t="shared" si="45"/>
        <v>0</v>
      </c>
      <c r="ES55" s="71">
        <f t="shared" ca="1" si="46"/>
        <v>0</v>
      </c>
      <c r="ET55" s="71">
        <f t="shared" ca="1" si="47"/>
        <v>0</v>
      </c>
      <c r="EU55" s="71">
        <f t="shared" ca="1" si="48"/>
        <v>0</v>
      </c>
      <c r="EV55" s="71">
        <f t="shared" ca="1" si="49"/>
        <v>0</v>
      </c>
      <c r="EW55" s="71">
        <f t="shared" ca="1" si="50"/>
        <v>0</v>
      </c>
      <c r="EX55" s="71">
        <f t="shared" ca="1" si="51"/>
        <v>0</v>
      </c>
      <c r="EY55" s="71">
        <f t="shared" ca="1" si="52"/>
        <v>0</v>
      </c>
      <c r="EZ55" s="71">
        <f t="shared" ca="1" si="53"/>
        <v>0</v>
      </c>
      <c r="FA55" s="71">
        <f t="shared" ca="1" si="54"/>
        <v>0</v>
      </c>
      <c r="FB55" s="71">
        <f t="shared" ca="1" si="55"/>
        <v>0</v>
      </c>
      <c r="FC55" s="71">
        <f t="shared" ca="1" si="56"/>
        <v>0</v>
      </c>
      <c r="FD55" s="71">
        <f t="shared" ca="1" si="57"/>
        <v>0</v>
      </c>
      <c r="FE55" s="71">
        <f t="shared" ca="1" si="58"/>
        <v>0</v>
      </c>
      <c r="FF55" s="71">
        <f t="shared" ca="1" si="59"/>
        <v>0</v>
      </c>
      <c r="FG55" s="71">
        <f t="shared" ca="1" si="60"/>
        <v>0</v>
      </c>
      <c r="FH55" s="71">
        <f t="shared" ca="1" si="61"/>
        <v>0</v>
      </c>
      <c r="FI55" s="71">
        <f t="shared" ca="1" si="62"/>
        <v>0</v>
      </c>
      <c r="FJ55" s="71">
        <f t="shared" ca="1" si="63"/>
        <v>0</v>
      </c>
      <c r="FK55" s="71">
        <f t="shared" ca="1" si="64"/>
        <v>0</v>
      </c>
      <c r="FL55" s="51" t="str">
        <f t="shared" si="65"/>
        <v>$FM$55:$FX$55</v>
      </c>
      <c r="FM55" s="72">
        <f t="shared" si="66"/>
        <v>0</v>
      </c>
      <c r="FN55" s="51">
        <f t="shared" si="67"/>
        <v>0</v>
      </c>
      <c r="FO55" s="51">
        <f t="shared" si="68"/>
        <v>0</v>
      </c>
      <c r="FP55" s="51">
        <f t="shared" si="69"/>
        <v>0</v>
      </c>
      <c r="FQ55" s="51">
        <f t="shared" si="70"/>
        <v>0</v>
      </c>
      <c r="FR55" s="51">
        <f t="shared" si="71"/>
        <v>0</v>
      </c>
      <c r="FS55" s="51">
        <f t="shared" si="72"/>
        <v>0</v>
      </c>
      <c r="FT55" s="51">
        <f t="shared" si="73"/>
        <v>0</v>
      </c>
      <c r="FU55" s="51">
        <f t="shared" si="74"/>
        <v>0</v>
      </c>
      <c r="FV55" s="51">
        <f t="shared" si="75"/>
        <v>0</v>
      </c>
      <c r="FW55" s="51">
        <f t="shared" si="76"/>
        <v>0</v>
      </c>
      <c r="FX55" s="51">
        <f t="shared" si="77"/>
        <v>0</v>
      </c>
      <c r="FY55" s="51">
        <f t="shared" si="78"/>
        <v>0</v>
      </c>
      <c r="FZ55" s="51">
        <f t="shared" si="79"/>
        <v>0</v>
      </c>
      <c r="GA55" s="51">
        <f t="shared" si="80"/>
        <v>0</v>
      </c>
      <c r="GB55" s="51">
        <f t="shared" si="81"/>
        <v>0</v>
      </c>
      <c r="GC55" s="51">
        <f t="shared" si="82"/>
        <v>0</v>
      </c>
      <c r="GD55" s="51">
        <f t="shared" si="83"/>
        <v>0</v>
      </c>
      <c r="GE55" s="51">
        <f t="shared" si="84"/>
        <v>0</v>
      </c>
      <c r="GF55" s="51">
        <f t="shared" si="85"/>
        <v>0</v>
      </c>
      <c r="GG55" s="51" t="str">
        <f t="shared" si="86"/>
        <v>GS55</v>
      </c>
      <c r="GH55" s="71">
        <f ca="1">GetDiscardScore($ER55:ER55,GH$1)</f>
        <v>0</v>
      </c>
      <c r="GI55" s="71">
        <f ca="1">GetDiscardScore($ER55:ES55,GI$1)</f>
        <v>0</v>
      </c>
      <c r="GJ55" s="71">
        <f ca="1">GetDiscardScore($ER55:ET55,GJ$1)</f>
        <v>0</v>
      </c>
      <c r="GK55" s="71">
        <f ca="1">GetDiscardScore($ER55:EU55,GK$1)</f>
        <v>0</v>
      </c>
      <c r="GL55" s="71">
        <f ca="1">GetDiscardScore($ER55:EV55,GL$1)</f>
        <v>0</v>
      </c>
      <c r="GM55" s="71">
        <f ca="1">GetDiscardScore($ER55:EW55,GM$1)</f>
        <v>0</v>
      </c>
      <c r="GN55" s="71">
        <f ca="1">GetDiscardScore($ER55:EX55,GN$1)</f>
        <v>0</v>
      </c>
      <c r="GO55" s="71">
        <f ca="1">GetDiscardScore($ER55:EY55,GO$1)</f>
        <v>0</v>
      </c>
      <c r="GP55" s="71">
        <f ca="1">GetDiscardScore($ER55:EZ55,GP$1)</f>
        <v>0</v>
      </c>
      <c r="GQ55" s="71">
        <f ca="1">GetDiscardScore($ER55:FA55,GQ$1)</f>
        <v>0</v>
      </c>
      <c r="GR55" s="71">
        <f ca="1">GetDiscardScore($ER55:FB55,GR$1)</f>
        <v>0</v>
      </c>
      <c r="GS55" s="71">
        <f ca="1">GetDiscardScore($ER55:FC55,GS$1)</f>
        <v>0</v>
      </c>
      <c r="GT55" s="71">
        <f ca="1">GetDiscardScore($ER55:FD55,GT$1)</f>
        <v>0</v>
      </c>
      <c r="GU55" s="71">
        <f ca="1">GetDiscardScore($ER55:FE55,GU$1)</f>
        <v>0</v>
      </c>
      <c r="GV55" s="71">
        <f ca="1">GetDiscardScore($ER55:FF55,GV$1)</f>
        <v>0</v>
      </c>
      <c r="GW55" s="71">
        <f ca="1">GetDiscardScore($ER55:FG55,GW$1)</f>
        <v>0</v>
      </c>
      <c r="GX55" s="71">
        <f ca="1">GetDiscardScore($ER55:FH55,GX$1)</f>
        <v>0</v>
      </c>
      <c r="GY55" s="71">
        <f ca="1">GetDiscardScore($ER55:FI55,GY$1)</f>
        <v>0</v>
      </c>
      <c r="GZ55" s="71">
        <f ca="1">GetDiscardScore($ER55:FJ55,GZ$1)</f>
        <v>0</v>
      </c>
      <c r="HA55" s="71">
        <f ca="1">GetDiscardScore($ER55:FK55,HA$1)</f>
        <v>0</v>
      </c>
      <c r="HB55" s="73" t="str">
        <f t="shared" ca="1" si="87"/>
        <v/>
      </c>
      <c r="HC55" s="72" t="str">
        <f ca="1">IF(HB55&lt;&gt;"",RANK(HB55,HB$5:INDIRECT(HC$1,TRUE),0),"")</f>
        <v/>
      </c>
      <c r="HD55" s="70" t="str">
        <f t="shared" ca="1" si="88"/>
        <v/>
      </c>
    </row>
    <row r="56" spans="1:212" s="74" customFormat="1" ht="11.25">
      <c r="A56" s="39">
        <v>52</v>
      </c>
      <c r="B56" s="39" t="str">
        <f ca="1">IF('Raw Data'!B54&lt;&gt;"",'Raw Data'!B54,"")</f>
        <v/>
      </c>
      <c r="C56" s="74" t="str">
        <f ca="1">IF('Raw Data'!C54&lt;&gt;"",'Raw Data'!C54,"")</f>
        <v/>
      </c>
      <c r="D56" s="40" t="str">
        <f t="shared" ca="1" si="22"/>
        <v/>
      </c>
      <c r="E56" s="75" t="str">
        <f t="shared" ca="1" si="23"/>
        <v/>
      </c>
      <c r="F56" s="100" t="str">
        <f t="shared" ca="1" si="90"/>
        <v/>
      </c>
      <c r="G56" s="114" t="str">
        <f ca="1">IF(AND('Raw Data'!D54&lt;&gt;"",'Raw Data'!D54&lt;&gt;0),ROUNDDOWN('Raw Data'!D54,Title!$M$1),"")</f>
        <v/>
      </c>
      <c r="H56" s="110" t="str">
        <f ca="1">IF(AND('Raw Data'!E54&lt;&gt;"",'Raw Data'!E54&lt;&gt;0),'Raw Data'!E54,"")</f>
        <v/>
      </c>
      <c r="I56" s="98" t="str">
        <f ca="1">IF(AND(G56&lt;&gt;"",G56&gt;0),IF(Title!$K$1=0,ROUNDDOWN((1000*G$1)/G56,2),ROUND((1000*G$1)/G56,2)),IF(G56="","",0))</f>
        <v/>
      </c>
      <c r="J56" s="74" t="str">
        <f ca="1">IF(K56&lt;&gt;0,RANK(K56,K$5:INDIRECT(J$1,TRUE)),"")</f>
        <v/>
      </c>
      <c r="K56" s="77">
        <f t="shared" ca="1" si="89"/>
        <v>0</v>
      </c>
      <c r="L56" s="77" t="str">
        <f t="shared" ca="1" si="91"/>
        <v/>
      </c>
      <c r="M56" s="105" t="str">
        <f ca="1">IF(L56&lt;&gt;"",RANK(L56,L$5:INDIRECT(M$1,TRUE)),"")</f>
        <v/>
      </c>
      <c r="N56" s="114" t="str">
        <f ca="1">IF(AND('Raw Data'!F54&lt;&gt;"",'Raw Data'!F54&lt;&gt;0),ROUNDDOWN('Raw Data'!F54,Title!$M$1),"")</f>
        <v/>
      </c>
      <c r="O56" s="110" t="str">
        <f ca="1">IF(AND('Raw Data'!G54&lt;&gt;"",'Raw Data'!G54&lt;&gt;0),'Raw Data'!G54,"")</f>
        <v/>
      </c>
      <c r="P56" s="98" t="str">
        <f ca="1">IF(AND(N56&gt;0,N56&lt;&gt;""),IF(Title!$K$1=0,ROUNDDOWN((1000*N$1)/N56,2),ROUND((1000*N$1)/N56,2)),IF(N56="","",0))</f>
        <v/>
      </c>
      <c r="Q56" s="74" t="str">
        <f ca="1">IF(OR(N56&lt;&gt;"",O56&lt;&gt;""),RANK(R56,R$5:INDIRECT(Q$1,TRUE)),"")</f>
        <v/>
      </c>
      <c r="R56" s="77" t="str">
        <f t="shared" ca="1" si="24"/>
        <v/>
      </c>
      <c r="S56" s="77" t="str">
        <f t="shared" ca="1" si="92"/>
        <v/>
      </c>
      <c r="T56" s="105" t="str">
        <f ca="1">IF(S56&lt;&gt;"",RANK(S56,S$5:INDIRECT(T$1,TRUE)),"")</f>
        <v/>
      </c>
      <c r="U56" s="114" t="str">
        <f ca="1">IF(AND('Raw Data'!H54&lt;&gt;"",'Raw Data'!H54&lt;&gt;0),ROUNDDOWN('Raw Data'!H54,Title!$M$1),"")</f>
        <v/>
      </c>
      <c r="V56" s="110" t="str">
        <f ca="1">IF(AND('Raw Data'!I54&lt;&gt;"",'Raw Data'!I54&lt;&gt;0),'Raw Data'!I54,"")</f>
        <v/>
      </c>
      <c r="W56" s="98" t="str">
        <f ca="1">IF(AND(U56&gt;0,U56&lt;&gt;""),IF(Title!$K$1=0,ROUNDDOWN((1000*U$1)/U56,2),ROUND((1000*U$1)/U56,2)),IF(U56="","",0))</f>
        <v/>
      </c>
      <c r="X56" s="74" t="str">
        <f ca="1">IF(OR(U56&lt;&gt;"",V56&lt;&gt;""),RANK(Y56,Y$5:INDIRECT(X$1,TRUE)),"")</f>
        <v/>
      </c>
      <c r="Y56" s="77" t="str">
        <f t="shared" ca="1" si="25"/>
        <v/>
      </c>
      <c r="Z56" s="77" t="str">
        <f t="shared" ca="1" si="93"/>
        <v/>
      </c>
      <c r="AA56" s="105" t="str">
        <f ca="1">IF(Z56&lt;&gt;"",RANK(Z56,Z$5:INDIRECT(AA$1,TRUE)),"")</f>
        <v/>
      </c>
      <c r="AB56" s="114" t="str">
        <f ca="1">IF(AND('Raw Data'!J54&lt;&gt;"",'Raw Data'!J54&lt;&gt;0),ROUNDDOWN('Raw Data'!J54,Title!$M$1),"")</f>
        <v/>
      </c>
      <c r="AC56" s="110" t="str">
        <f ca="1">IF(AND('Raw Data'!K54&lt;&gt;"",'Raw Data'!K54&lt;&gt;0),'Raw Data'!K54,"")</f>
        <v/>
      </c>
      <c r="AD56" s="98" t="str">
        <f ca="1">IF(AND(AB56&gt;0,AB56&lt;&gt;""),IF(Title!$K$1=0,ROUNDDOWN((1000*AB$1)/AB56,2),ROUND((1000*AB$1)/AB56,2)),IF(AB56="","",0))</f>
        <v/>
      </c>
      <c r="AE56" s="74" t="str">
        <f ca="1">IF(OR(AB56&lt;&gt;"",AC56&lt;&gt;""),RANK(AF56,AF$5:INDIRECT(AE$1,TRUE)),"")</f>
        <v/>
      </c>
      <c r="AF56" s="77" t="str">
        <f t="shared" ca="1" si="26"/>
        <v/>
      </c>
      <c r="AG56" s="77" t="str">
        <f t="shared" ca="1" si="94"/>
        <v/>
      </c>
      <c r="AH56" s="105" t="str">
        <f ca="1">IF(AG56&lt;&gt;"",RANK(AG56,AG$5:INDIRECT(AH$1,TRUE)),"")</f>
        <v/>
      </c>
      <c r="AI56" s="114" t="str">
        <f ca="1">IF(AND('Raw Data'!L54&lt;&gt;"",'Raw Data'!L54&lt;&gt;0),ROUNDDOWN('Raw Data'!L54,Title!$M$1),"")</f>
        <v/>
      </c>
      <c r="AJ56" s="110" t="str">
        <f ca="1">IF(AND('Raw Data'!M54&lt;&gt;"",'Raw Data'!M54&lt;&gt;0),'Raw Data'!M54,"")</f>
        <v/>
      </c>
      <c r="AK56" s="98" t="str">
        <f ca="1">IF(AND(AI56&gt;0,AI56&lt;&gt;""),IF(Title!$K$1=0,ROUNDDOWN((1000*AI$1)/AI56,2),ROUND((1000*AI$1)/AI56,2)),IF(AI56="","",0))</f>
        <v/>
      </c>
      <c r="AL56" s="74" t="str">
        <f ca="1">IF(OR(AI56&lt;&gt;"",AJ56&lt;&gt;""),RANK(AM56,AM$5:INDIRECT(AL$1,TRUE)),"")</f>
        <v/>
      </c>
      <c r="AM56" s="77" t="str">
        <f t="shared" ca="1" si="27"/>
        <v/>
      </c>
      <c r="AN56" s="77" t="str">
        <f t="shared" ca="1" si="95"/>
        <v/>
      </c>
      <c r="AO56" s="105" t="str">
        <f ca="1">IF(AN56&lt;&gt;"",RANK(AN56,AN$5:INDIRECT(AO$1,TRUE)),"")</f>
        <v/>
      </c>
      <c r="AP56" s="114" t="str">
        <f ca="1">IF(AND('Raw Data'!N54&lt;&gt;"",'Raw Data'!N54&lt;&gt;0),ROUNDDOWN('Raw Data'!N54,Title!$M$1),"")</f>
        <v/>
      </c>
      <c r="AQ56" s="110" t="str">
        <f ca="1">IF(AND('Raw Data'!O54&lt;&gt;"",'Raw Data'!O54&lt;&gt;0),'Raw Data'!O54,"")</f>
        <v/>
      </c>
      <c r="AR56" s="98" t="str">
        <f ca="1">IF(AND(AP56&gt;0,AP56&lt;&gt;""),IF(Title!$K$1=0,ROUNDDOWN((1000*AP$1)/AP56,2),ROUND((1000*AP$1)/AP56,2)),IF(AP56="","",0))</f>
        <v/>
      </c>
      <c r="AS56" s="74" t="str">
        <f ca="1">IF(OR(AP56&lt;&gt;"",AQ56&lt;&gt;""),RANK(AT56,AT$5:INDIRECT(AS$1,TRUE)),"")</f>
        <v/>
      </c>
      <c r="AT56" s="77" t="str">
        <f t="shared" ca="1" si="28"/>
        <v/>
      </c>
      <c r="AU56" s="77" t="str">
        <f t="shared" ca="1" si="96"/>
        <v/>
      </c>
      <c r="AV56" s="105" t="str">
        <f ca="1">IF(AU56&lt;&gt;"",RANK(AU56,AU$5:INDIRECT(AV$1,TRUE)),"")</f>
        <v/>
      </c>
      <c r="AW56" s="114" t="str">
        <f ca="1">IF(AND('Raw Data'!P54&lt;&gt;"",'Raw Data'!P54&lt;&gt;0),ROUNDDOWN('Raw Data'!P54,Title!$M$1),"")</f>
        <v/>
      </c>
      <c r="AX56" s="110" t="str">
        <f ca="1">IF(AND('Raw Data'!Q54&lt;&gt;"",'Raw Data'!Q54&lt;&gt;0),'Raw Data'!Q54,"")</f>
        <v/>
      </c>
      <c r="AY56" s="98" t="str">
        <f ca="1">IF(AND(AW56&gt;0,AW56&lt;&gt;""),IF(Title!$K$1=0,ROUNDDOWN((1000*AW$1)/AW56,2),ROUND((1000*AW$1)/AW56,2)),IF(AW56="","",0))</f>
        <v/>
      </c>
      <c r="AZ56" s="74" t="str">
        <f ca="1">IF(OR(AW56&lt;&gt;"",AX56&lt;&gt;""),RANK(BA56,BA$5:INDIRECT(AZ$1,TRUE)),"")</f>
        <v/>
      </c>
      <c r="BA56" s="77" t="str">
        <f t="shared" ca="1" si="29"/>
        <v/>
      </c>
      <c r="BB56" s="77" t="str">
        <f t="shared" ca="1" si="97"/>
        <v/>
      </c>
      <c r="BC56" s="105" t="str">
        <f ca="1">IF(BB56&lt;&gt;"",RANK(BB56,BB$5:INDIRECT(BC$1,TRUE)),"")</f>
        <v/>
      </c>
      <c r="BD56" s="114" t="str">
        <f ca="1">IF(AND('Raw Data'!R54&lt;&gt;"",'Raw Data'!R54&lt;&gt;0),ROUNDDOWN('Raw Data'!R54,Title!$M$1),"")</f>
        <v/>
      </c>
      <c r="BE56" s="110" t="str">
        <f ca="1">IF(AND('Raw Data'!S54&lt;&gt;"",'Raw Data'!S54&lt;&gt;0),'Raw Data'!S54,"")</f>
        <v/>
      </c>
      <c r="BF56" s="98" t="str">
        <f ca="1">IF(AND(BD56&gt;0,BD56&lt;&gt;""),IF(Title!$K$1=0,ROUNDDOWN((1000*BD$1)/BD56,2),ROUND((1000*BD$1)/BD56,2)),IF(BD56="","",0))</f>
        <v/>
      </c>
      <c r="BG56" s="74" t="str">
        <f ca="1">IF(OR(BD56&lt;&gt;"",BE56&lt;&gt;""),RANK(BH56,BH$5:INDIRECT(BG$1,TRUE)),"")</f>
        <v/>
      </c>
      <c r="BH56" s="77" t="str">
        <f t="shared" ca="1" si="30"/>
        <v/>
      </c>
      <c r="BI56" s="77" t="str">
        <f t="shared" ca="1" si="98"/>
        <v/>
      </c>
      <c r="BJ56" s="105" t="str">
        <f ca="1">IF(BI56&lt;&gt;"",RANK(BI56,BI$5:INDIRECT(BJ$1,TRUE)),"")</f>
        <v/>
      </c>
      <c r="BK56" s="114" t="str">
        <f ca="1">IF(AND('Raw Data'!T54&lt;&gt;"",'Raw Data'!T54&lt;&gt;0),ROUNDDOWN('Raw Data'!T54,Title!$M$1),"")</f>
        <v/>
      </c>
      <c r="BL56" s="110" t="str">
        <f ca="1">IF(AND('Raw Data'!U54&lt;&gt;"",'Raw Data'!U54&lt;&gt;0),'Raw Data'!U54,"")</f>
        <v/>
      </c>
      <c r="BM56" s="98" t="str">
        <f t="shared" ca="1" si="31"/>
        <v/>
      </c>
      <c r="BN56" s="74" t="str">
        <f ca="1">IF(OR(BK56&lt;&gt;"",BL56&lt;&gt;""),RANK(BO56,BO$5:INDIRECT(BN$1,TRUE)),"")</f>
        <v/>
      </c>
      <c r="BO56" s="77" t="str">
        <f t="shared" ca="1" si="32"/>
        <v/>
      </c>
      <c r="BP56" s="77" t="str">
        <f t="shared" ca="1" si="99"/>
        <v/>
      </c>
      <c r="BQ56" s="105" t="str">
        <f ca="1">IF(BP56&lt;&gt;"",RANK(BP56,BP$5:INDIRECT(BQ$1,TRUE)),"")</f>
        <v/>
      </c>
      <c r="BR56" s="114" t="str">
        <f ca="1">IF(AND('Raw Data'!V54&lt;&gt;"",'Raw Data'!V54&lt;&gt;0),ROUNDDOWN('Raw Data'!V54,Title!$M$1),"")</f>
        <v/>
      </c>
      <c r="BS56" s="110" t="str">
        <f ca="1">IF(AND('Raw Data'!W54&lt;&gt;"",'Raw Data'!W54&lt;&gt;0),'Raw Data'!W54,"")</f>
        <v/>
      </c>
      <c r="BT56" s="98" t="str">
        <f ca="1">IF(AND(BR56&gt;0,BR56&lt;&gt;""),IF(Title!$K$1=0,ROUNDDOWN((1000*BR$1)/BR56,2),ROUND((1000*BR$1)/BR56,2)),IF(BR56="","",0))</f>
        <v/>
      </c>
      <c r="BU56" s="74" t="str">
        <f ca="1">IF(OR(BR56&lt;&gt;"",BS56&lt;&gt;""),RANK(BV56,BV$5:INDIRECT(BU$1,TRUE)),"")</f>
        <v/>
      </c>
      <c r="BV56" s="77" t="str">
        <f t="shared" ca="1" si="33"/>
        <v/>
      </c>
      <c r="BW56" s="77" t="str">
        <f t="shared" ca="1" si="100"/>
        <v/>
      </c>
      <c r="BX56" s="105" t="str">
        <f ca="1">IF(BW56&lt;&gt;"",RANK(BW56,BW$5:INDIRECT(BX$1,TRUE)),"")</f>
        <v/>
      </c>
      <c r="BY56" s="114" t="str">
        <f ca="1">IF(AND('Raw Data'!X54&lt;&gt;"",'Raw Data'!X54&lt;&gt;0),ROUNDDOWN('Raw Data'!X54,Title!$M$1),"")</f>
        <v/>
      </c>
      <c r="BZ56" s="110" t="str">
        <f ca="1">IF(AND('Raw Data'!Y54&lt;&gt;"",'Raw Data'!Y54&lt;&gt;0),'Raw Data'!Y54,"")</f>
        <v/>
      </c>
      <c r="CA56" s="98" t="str">
        <f ca="1">IF(AND(BY56&gt;0,BY56&lt;&gt;""),IF(Title!$K$1=0,ROUNDDOWN((1000*BY$1)/BY56,2),ROUND((1000*BY$1)/BY56,2)),IF(BY56="","",0))</f>
        <v/>
      </c>
      <c r="CB56" s="74" t="str">
        <f ca="1">IF(OR(BY56&lt;&gt;"",BZ56&lt;&gt;""),RANK(CC56,CC$5:INDIRECT(CB$1,TRUE)),"")</f>
        <v/>
      </c>
      <c r="CC56" s="77" t="str">
        <f t="shared" ca="1" si="34"/>
        <v/>
      </c>
      <c r="CD56" s="77" t="str">
        <f t="shared" ca="1" si="101"/>
        <v/>
      </c>
      <c r="CE56" s="105" t="str">
        <f ca="1">IF(CD56&lt;&gt;"",RANK(CD56,CD$5:INDIRECT(CE$1,TRUE)),"")</f>
        <v/>
      </c>
      <c r="CF56" s="114" t="str">
        <f ca="1">IF(AND('Raw Data'!Z54&lt;&gt;"",'Raw Data'!Z54&lt;&gt;0),ROUNDDOWN('Raw Data'!Z54,Title!$M$1),"")</f>
        <v/>
      </c>
      <c r="CG56" s="110" t="str">
        <f ca="1">IF(AND('Raw Data'!AA54&lt;&gt;"",'Raw Data'!AA54&lt;&gt;0),'Raw Data'!AA54,"")</f>
        <v/>
      </c>
      <c r="CH56" s="98" t="str">
        <f ca="1">IF(AND(CF56&gt;0,CF56&lt;&gt;""),IF(Title!$K$1=0,ROUNDDOWN((1000*CF$1)/CF56,2),ROUND((1000*CF$1)/CF56,2)),IF(CF56="","",0))</f>
        <v/>
      </c>
      <c r="CI56" s="74" t="str">
        <f ca="1">IF(OR(CF56&lt;&gt;"",CG56&lt;&gt;""),RANK(CJ56,CJ$5:INDIRECT(CI$1,TRUE)),"")</f>
        <v/>
      </c>
      <c r="CJ56" s="77" t="str">
        <f t="shared" ca="1" si="35"/>
        <v/>
      </c>
      <c r="CK56" s="77" t="str">
        <f t="shared" ca="1" si="102"/>
        <v/>
      </c>
      <c r="CL56" s="105" t="str">
        <f ca="1">IF(CK56&lt;&gt;"",RANK(CK56,CK$5:INDIRECT(CL$1,TRUE)),"")</f>
        <v/>
      </c>
      <c r="CM56" s="114" t="str">
        <f ca="1">IF(AND('Raw Data'!AB54&lt;&gt;"",'Raw Data'!AB54&lt;&gt;0),ROUNDDOWN('Raw Data'!AB54,Title!$M$1),"")</f>
        <v/>
      </c>
      <c r="CN56" s="110" t="str">
        <f ca="1">IF(AND('Raw Data'!AC54&lt;&gt;"",'Raw Data'!AC54&lt;&gt;0),'Raw Data'!AC54,"")</f>
        <v/>
      </c>
      <c r="CO56" s="98" t="str">
        <f ca="1">IF(AND(CM56&gt;0,CM56&lt;&gt;""),IF(Title!$K$1=0,ROUNDDOWN((1000*CM$1)/CM56,2),ROUND((1000*CM$1)/CM56,2)),IF(CM56="","",0))</f>
        <v/>
      </c>
      <c r="CP56" s="74" t="str">
        <f ca="1">IF(OR(CM56&lt;&gt;"",CN56&lt;&gt;""),RANK(CQ56,CQ$5:INDIRECT(CP$1,TRUE)),"")</f>
        <v/>
      </c>
      <c r="CQ56" s="77" t="str">
        <f t="shared" ca="1" si="36"/>
        <v/>
      </c>
      <c r="CR56" s="77" t="str">
        <f t="shared" ca="1" si="103"/>
        <v/>
      </c>
      <c r="CS56" s="105" t="str">
        <f ca="1">IF(CR56&lt;&gt;"",RANK(CR56,CR$5:INDIRECT(CS$1,TRUE)),"")</f>
        <v/>
      </c>
      <c r="CT56" s="114" t="str">
        <f ca="1">IF(AND('Raw Data'!AD54&lt;&gt;"",'Raw Data'!AD54&lt;&gt;0),ROUNDDOWN('Raw Data'!AD54,Title!$M$1),"")</f>
        <v/>
      </c>
      <c r="CU56" s="110" t="str">
        <f ca="1">IF(AND('Raw Data'!AE54&lt;&gt;"",'Raw Data'!AE54&lt;&gt;0),'Raw Data'!AE54,"")</f>
        <v/>
      </c>
      <c r="CV56" s="98" t="str">
        <f ca="1">IF(AND(CT56&gt;0,CT56&lt;&gt;""),IF(Title!$K$1=0,ROUNDDOWN((1000*CT$1)/CT56,2),ROUND((1000*CT$1)/CT56,2)),IF(CT56="","",0))</f>
        <v/>
      </c>
      <c r="CW56" s="74" t="str">
        <f ca="1">IF(OR(CT56&lt;&gt;"",CU56&lt;&gt;""),RANK(CX56,CX$5:INDIRECT(CW$1,TRUE)),"")</f>
        <v/>
      </c>
      <c r="CX56" s="77" t="str">
        <f t="shared" ca="1" si="37"/>
        <v/>
      </c>
      <c r="CY56" s="77" t="str">
        <f t="shared" ca="1" si="104"/>
        <v/>
      </c>
      <c r="CZ56" s="105" t="str">
        <f ca="1">IF(CY56&lt;&gt;"",RANK(CY56,CY$5:INDIRECT(CZ$1,TRUE)),"")</f>
        <v/>
      </c>
      <c r="DA56" s="114" t="str">
        <f ca="1">IF(AND('Raw Data'!AF54&lt;&gt;"",'Raw Data'!AF54&lt;&gt;0),ROUNDDOWN('Raw Data'!AF54,Title!$M$1),"")</f>
        <v/>
      </c>
      <c r="DB56" s="110" t="str">
        <f ca="1">IF(AND('Raw Data'!AG54&lt;&gt;"",'Raw Data'!AG54&lt;&gt;0),'Raw Data'!AG54,"")</f>
        <v/>
      </c>
      <c r="DC56" s="98" t="str">
        <f ca="1">IF(AND(DA56&gt;0,DA56&lt;&gt;""),IF(Title!$K$1=0,ROUNDDOWN((1000*DA$1)/DA56,2),ROUND((1000*DA$1)/DA56,2)),IF(DA56="","",0))</f>
        <v/>
      </c>
      <c r="DD56" s="74" t="str">
        <f ca="1">IF(OR(DA56&lt;&gt;"",DB56&lt;&gt;""),RANK(DE56,DE$5:INDIRECT(DD$1,TRUE)),"")</f>
        <v/>
      </c>
      <c r="DE56" s="77" t="str">
        <f t="shared" ca="1" si="38"/>
        <v/>
      </c>
      <c r="DF56" s="77" t="str">
        <f t="shared" ca="1" si="105"/>
        <v/>
      </c>
      <c r="DG56" s="105" t="str">
        <f ca="1">IF(DF56&lt;&gt;"",RANK(DF56,DF$5:INDIRECT(DG$1,TRUE)),"")</f>
        <v/>
      </c>
      <c r="DH56" s="114" t="str">
        <f ca="1">IF(AND('Raw Data'!AH54&lt;&gt;"",'Raw Data'!AH54&lt;&gt;0),ROUNDDOWN('Raw Data'!AH54,Title!$M$1),"")</f>
        <v/>
      </c>
      <c r="DI56" s="110" t="str">
        <f ca="1">IF(AND('Raw Data'!AI54&lt;&gt;"",'Raw Data'!AI54&lt;&gt;0),'Raw Data'!AI54,"")</f>
        <v/>
      </c>
      <c r="DJ56" s="98" t="str">
        <f ca="1">IF(AND(DH56&gt;0,DH56&lt;&gt;""),IF(Title!$K$1=0,ROUNDDOWN((1000*DH$1)/DH56,2),ROUND((1000*DH$1)/DH56,2)),IF(DH56="","",0))</f>
        <v/>
      </c>
      <c r="DK56" s="74" t="str">
        <f ca="1">IF(OR(DH56&lt;&gt;"",DI56&lt;&gt;""),RANK(DL56,DL$5:INDIRECT(DK$1,TRUE)),"")</f>
        <v/>
      </c>
      <c r="DL56" s="77" t="str">
        <f t="shared" ca="1" si="39"/>
        <v/>
      </c>
      <c r="DM56" s="77" t="str">
        <f t="shared" ca="1" si="106"/>
        <v/>
      </c>
      <c r="DN56" s="105" t="str">
        <f ca="1">IF(DM56&lt;&gt;"",RANK(DM56,DM$5:INDIRECT(DN$1,TRUE)),"")</f>
        <v/>
      </c>
      <c r="DO56" s="114" t="str">
        <f ca="1">IF(AND('Raw Data'!AJ54&lt;&gt;"",'Raw Data'!AJ54&lt;&gt;0),ROUNDDOWN('Raw Data'!AJ54,Title!$M$1),"")</f>
        <v/>
      </c>
      <c r="DP56" s="110" t="str">
        <f ca="1">IF(AND('Raw Data'!AK54&lt;&gt;"",'Raw Data'!AK54&lt;&gt;0),'Raw Data'!AK54,"")</f>
        <v/>
      </c>
      <c r="DQ56" s="98" t="str">
        <f ca="1">IF(AND(DO56&gt;0,DO56&lt;&gt;""),IF(Title!$K$1=0,ROUNDDOWN((1000*DO$1)/DO56,2),ROUND((1000*DO$1)/DO56,2)),IF(DO56="","",0))</f>
        <v/>
      </c>
      <c r="DR56" s="74" t="str">
        <f ca="1">IF(OR(DO56&lt;&gt;"",DP56&lt;&gt;""),RANK(DS56,DS$5:INDIRECT(DR$1,TRUE)),"")</f>
        <v/>
      </c>
      <c r="DS56" s="77" t="str">
        <f t="shared" ca="1" si="40"/>
        <v/>
      </c>
      <c r="DT56" s="77" t="str">
        <f t="shared" ca="1" si="107"/>
        <v/>
      </c>
      <c r="DU56" s="105" t="str">
        <f ca="1">IF(DT56&lt;&gt;"",RANK(DT56,DT$5:INDIRECT(DU$1,TRUE)),"")</f>
        <v/>
      </c>
      <c r="DV56" s="114" t="str">
        <f ca="1">IF(AND('Raw Data'!AL54&lt;&gt;"",'Raw Data'!AL54&lt;&gt;0),ROUNDDOWN('Raw Data'!AL54,Title!$M$1),"")</f>
        <v/>
      </c>
      <c r="DW56" s="110" t="str">
        <f ca="1">IF(AND('Raw Data'!AM54&lt;&gt;"",'Raw Data'!AM54&lt;&gt;0),'Raw Data'!AM54,"")</f>
        <v/>
      </c>
      <c r="DX56" s="98" t="str">
        <f ca="1">IF(AND(DV56&gt;0,DV56&lt;&gt;""),IF(Title!$K$1=0,ROUNDDOWN((1000*DV$1)/DV56,2),ROUND((1000*DV$1)/DV56,2)),IF(DV56="","",0))</f>
        <v/>
      </c>
      <c r="DY56" s="74" t="str">
        <f ca="1">IF(OR(DV56&lt;&gt;"",DW56&lt;&gt;""),RANK(DZ56,DZ$5:INDIRECT(DY$1,TRUE)),"")</f>
        <v/>
      </c>
      <c r="DZ56" s="77" t="str">
        <f t="shared" ca="1" si="41"/>
        <v/>
      </c>
      <c r="EA56" s="77" t="str">
        <f t="shared" ca="1" si="108"/>
        <v/>
      </c>
      <c r="EB56" s="105" t="str">
        <f ca="1">IF(EA56&lt;&gt;"",RANK(EA56,EA$5:INDIRECT(EB$1,TRUE)),"")</f>
        <v/>
      </c>
      <c r="EC56" s="114" t="str">
        <f ca="1">IF(AND('Raw Data'!AN54&lt;&gt;"",'Raw Data'!AN54&lt;&gt;0),ROUNDDOWN('Raw Data'!AN54,Title!$M$1),"")</f>
        <v/>
      </c>
      <c r="ED56" s="110" t="str">
        <f ca="1">IF(AND('Raw Data'!AO54&lt;&gt;"",'Raw Data'!AO54&lt;&gt;0),'Raw Data'!AO54,"")</f>
        <v/>
      </c>
      <c r="EE56" s="98" t="str">
        <f ca="1">IF(AND(EC56&gt;0,EC56&lt;&gt;""),IF(Title!$K$1=0,ROUNDDOWN((1000*EC$1)/EC56,2),ROUND((1000*EC$1)/EC56,2)),IF(EC56="","",0))</f>
        <v/>
      </c>
      <c r="EF56" s="74" t="str">
        <f ca="1">IF(OR(EC56&lt;&gt;"",ED56&lt;&gt;""),RANK(EG56,EG$5:INDIRECT(EF$1,TRUE)),"")</f>
        <v/>
      </c>
      <c r="EG56" s="77" t="str">
        <f t="shared" ca="1" si="42"/>
        <v/>
      </c>
      <c r="EH56" s="77" t="str">
        <f t="shared" ca="1" si="109"/>
        <v/>
      </c>
      <c r="EI56" s="105" t="str">
        <f ca="1">IF(EH56&lt;&gt;"",RANK(EH56,EH$5:INDIRECT(EI$1,TRUE)),"")</f>
        <v/>
      </c>
      <c r="EJ56" s="114" t="str">
        <f ca="1">IF(AND('Raw Data'!AP54&lt;&gt;"",'Raw Data'!AP54&lt;&gt;0),ROUNDDOWN('Raw Data'!AP54,Title!$M$1),"")</f>
        <v/>
      </c>
      <c r="EK56" s="107" t="str">
        <f ca="1">IF(AND('Raw Data'!AQ54&lt;&gt;"",'Raw Data'!AQ54&lt;&gt;0),'Raw Data'!AQ54,"")</f>
        <v/>
      </c>
      <c r="EL56" s="98" t="str">
        <f ca="1">IF(AND(EJ56&gt;0,EJ56&lt;&gt;""),IF(Title!$K$1=0,ROUNDDOWN((1000*EJ$1)/EJ56,2),ROUND((1000*EJ$1)/EJ56,2)),IF(EJ56="","",0))</f>
        <v/>
      </c>
      <c r="EM56" s="74" t="str">
        <f ca="1">IF(OR(EJ56&lt;&gt;"",EK56&lt;&gt;""),RANK(EN56,EN$5:INDIRECT(EM$1,TRUE)),"")</f>
        <v/>
      </c>
      <c r="EN56" s="77" t="str">
        <f t="shared" ca="1" si="43"/>
        <v/>
      </c>
      <c r="EO56" s="77" t="str">
        <f t="shared" ca="1" si="110"/>
        <v/>
      </c>
      <c r="EP56" s="105" t="str">
        <f ca="1">IF(EO56&lt;&gt;"",RANK(EO56,EO$5:INDIRECT(EP$1,TRUE)),"")</f>
        <v/>
      </c>
      <c r="EQ56" s="74" t="str">
        <f t="shared" ca="1" si="44"/>
        <v>$ER$56:$FC$56</v>
      </c>
      <c r="ER56" s="77">
        <f t="shared" si="45"/>
        <v>0</v>
      </c>
      <c r="ES56" s="77">
        <f t="shared" ca="1" si="46"/>
        <v>0</v>
      </c>
      <c r="ET56" s="77">
        <f t="shared" ca="1" si="47"/>
        <v>0</v>
      </c>
      <c r="EU56" s="77">
        <f t="shared" ca="1" si="48"/>
        <v>0</v>
      </c>
      <c r="EV56" s="77">
        <f t="shared" ca="1" si="49"/>
        <v>0</v>
      </c>
      <c r="EW56" s="77">
        <f t="shared" ca="1" si="50"/>
        <v>0</v>
      </c>
      <c r="EX56" s="77">
        <f t="shared" ca="1" si="51"/>
        <v>0</v>
      </c>
      <c r="EY56" s="77">
        <f t="shared" ca="1" si="52"/>
        <v>0</v>
      </c>
      <c r="EZ56" s="77">
        <f t="shared" ca="1" si="53"/>
        <v>0</v>
      </c>
      <c r="FA56" s="77">
        <f t="shared" ca="1" si="54"/>
        <v>0</v>
      </c>
      <c r="FB56" s="77">
        <f t="shared" ca="1" si="55"/>
        <v>0</v>
      </c>
      <c r="FC56" s="77">
        <f t="shared" ca="1" si="56"/>
        <v>0</v>
      </c>
      <c r="FD56" s="77">
        <f t="shared" ca="1" si="57"/>
        <v>0</v>
      </c>
      <c r="FE56" s="77">
        <f t="shared" ca="1" si="58"/>
        <v>0</v>
      </c>
      <c r="FF56" s="77">
        <f t="shared" ca="1" si="59"/>
        <v>0</v>
      </c>
      <c r="FG56" s="77">
        <f t="shared" ca="1" si="60"/>
        <v>0</v>
      </c>
      <c r="FH56" s="77">
        <f t="shared" ca="1" si="61"/>
        <v>0</v>
      </c>
      <c r="FI56" s="77">
        <f t="shared" ca="1" si="62"/>
        <v>0</v>
      </c>
      <c r="FJ56" s="77">
        <f t="shared" ca="1" si="63"/>
        <v>0</v>
      </c>
      <c r="FK56" s="77">
        <f t="shared" ca="1" si="64"/>
        <v>0</v>
      </c>
      <c r="FL56" s="74" t="str">
        <f t="shared" si="65"/>
        <v>$FM$56:$FX$56</v>
      </c>
      <c r="FM56" s="78">
        <f t="shared" si="66"/>
        <v>0</v>
      </c>
      <c r="FN56" s="74">
        <f t="shared" si="67"/>
        <v>0</v>
      </c>
      <c r="FO56" s="74">
        <f t="shared" si="68"/>
        <v>0</v>
      </c>
      <c r="FP56" s="74">
        <f t="shared" si="69"/>
        <v>0</v>
      </c>
      <c r="FQ56" s="74">
        <f t="shared" si="70"/>
        <v>0</v>
      </c>
      <c r="FR56" s="74">
        <f t="shared" si="71"/>
        <v>0</v>
      </c>
      <c r="FS56" s="74">
        <f t="shared" si="72"/>
        <v>0</v>
      </c>
      <c r="FT56" s="74">
        <f t="shared" si="73"/>
        <v>0</v>
      </c>
      <c r="FU56" s="74">
        <f t="shared" si="74"/>
        <v>0</v>
      </c>
      <c r="FV56" s="74">
        <f t="shared" si="75"/>
        <v>0</v>
      </c>
      <c r="FW56" s="74">
        <f t="shared" si="76"/>
        <v>0</v>
      </c>
      <c r="FX56" s="74">
        <f t="shared" si="77"/>
        <v>0</v>
      </c>
      <c r="FY56" s="74">
        <f t="shared" si="78"/>
        <v>0</v>
      </c>
      <c r="FZ56" s="74">
        <f t="shared" si="79"/>
        <v>0</v>
      </c>
      <c r="GA56" s="74">
        <f t="shared" si="80"/>
        <v>0</v>
      </c>
      <c r="GB56" s="74">
        <f t="shared" si="81"/>
        <v>0</v>
      </c>
      <c r="GC56" s="74">
        <f t="shared" si="82"/>
        <v>0</v>
      </c>
      <c r="GD56" s="74">
        <f t="shared" si="83"/>
        <v>0</v>
      </c>
      <c r="GE56" s="74">
        <f t="shared" si="84"/>
        <v>0</v>
      </c>
      <c r="GF56" s="74">
        <f t="shared" si="85"/>
        <v>0</v>
      </c>
      <c r="GG56" s="74" t="str">
        <f t="shared" si="86"/>
        <v>GS56</v>
      </c>
      <c r="GH56" s="77">
        <f ca="1">GetDiscardScore($ER56:ER56,GH$1)</f>
        <v>0</v>
      </c>
      <c r="GI56" s="77">
        <f ca="1">GetDiscardScore($ER56:ES56,GI$1)</f>
        <v>0</v>
      </c>
      <c r="GJ56" s="77">
        <f ca="1">GetDiscardScore($ER56:ET56,GJ$1)</f>
        <v>0</v>
      </c>
      <c r="GK56" s="77">
        <f ca="1">GetDiscardScore($ER56:EU56,GK$1)</f>
        <v>0</v>
      </c>
      <c r="GL56" s="77">
        <f ca="1">GetDiscardScore($ER56:EV56,GL$1)</f>
        <v>0</v>
      </c>
      <c r="GM56" s="77">
        <f ca="1">GetDiscardScore($ER56:EW56,GM$1)</f>
        <v>0</v>
      </c>
      <c r="GN56" s="77">
        <f ca="1">GetDiscardScore($ER56:EX56,GN$1)</f>
        <v>0</v>
      </c>
      <c r="GO56" s="77">
        <f ca="1">GetDiscardScore($ER56:EY56,GO$1)</f>
        <v>0</v>
      </c>
      <c r="GP56" s="77">
        <f ca="1">GetDiscardScore($ER56:EZ56,GP$1)</f>
        <v>0</v>
      </c>
      <c r="GQ56" s="77">
        <f ca="1">GetDiscardScore($ER56:FA56,GQ$1)</f>
        <v>0</v>
      </c>
      <c r="GR56" s="77">
        <f ca="1">GetDiscardScore($ER56:FB56,GR$1)</f>
        <v>0</v>
      </c>
      <c r="GS56" s="77">
        <f ca="1">GetDiscardScore($ER56:FC56,GS$1)</f>
        <v>0</v>
      </c>
      <c r="GT56" s="77">
        <f ca="1">GetDiscardScore($ER56:FD56,GT$1)</f>
        <v>0</v>
      </c>
      <c r="GU56" s="77">
        <f ca="1">GetDiscardScore($ER56:FE56,GU$1)</f>
        <v>0</v>
      </c>
      <c r="GV56" s="77">
        <f ca="1">GetDiscardScore($ER56:FF56,GV$1)</f>
        <v>0</v>
      </c>
      <c r="GW56" s="77">
        <f ca="1">GetDiscardScore($ER56:FG56,GW$1)</f>
        <v>0</v>
      </c>
      <c r="GX56" s="77">
        <f ca="1">GetDiscardScore($ER56:FH56,GX$1)</f>
        <v>0</v>
      </c>
      <c r="GY56" s="77">
        <f ca="1">GetDiscardScore($ER56:FI56,GY$1)</f>
        <v>0</v>
      </c>
      <c r="GZ56" s="77">
        <f ca="1">GetDiscardScore($ER56:FJ56,GZ$1)</f>
        <v>0</v>
      </c>
      <c r="HA56" s="77">
        <f ca="1">GetDiscardScore($ER56:FK56,HA$1)</f>
        <v>0</v>
      </c>
      <c r="HB56" s="79" t="str">
        <f t="shared" ca="1" si="87"/>
        <v/>
      </c>
      <c r="HC56" s="78" t="str">
        <f ca="1">IF(HB56&lt;&gt;"",RANK(HB56,HB$5:INDIRECT(HC$1,TRUE),0),"")</f>
        <v/>
      </c>
      <c r="HD56" s="76" t="str">
        <f t="shared" ca="1" si="88"/>
        <v/>
      </c>
    </row>
    <row r="57" spans="1:212" s="74" customFormat="1" ht="11.25">
      <c r="A57" s="39">
        <v>53</v>
      </c>
      <c r="B57" s="39" t="str">
        <f ca="1">IF('Raw Data'!B55&lt;&gt;"",'Raw Data'!B55,"")</f>
        <v/>
      </c>
      <c r="C57" s="74" t="str">
        <f ca="1">IF('Raw Data'!C55&lt;&gt;"",'Raw Data'!C55,"")</f>
        <v/>
      </c>
      <c r="D57" s="40" t="str">
        <f t="shared" ca="1" si="22"/>
        <v/>
      </c>
      <c r="E57" s="75" t="str">
        <f t="shared" ca="1" si="23"/>
        <v/>
      </c>
      <c r="F57" s="100" t="str">
        <f t="shared" ca="1" si="90"/>
        <v/>
      </c>
      <c r="G57" s="114" t="str">
        <f ca="1">IF(AND('Raw Data'!D55&lt;&gt;"",'Raw Data'!D55&lt;&gt;0),ROUNDDOWN('Raw Data'!D55,Title!$M$1),"")</f>
        <v/>
      </c>
      <c r="H57" s="110" t="str">
        <f ca="1">IF(AND('Raw Data'!E55&lt;&gt;"",'Raw Data'!E55&lt;&gt;0),'Raw Data'!E55,"")</f>
        <v/>
      </c>
      <c r="I57" s="98" t="str">
        <f ca="1">IF(AND(G57&lt;&gt;"",G57&gt;0),IF(Title!$K$1=0,ROUNDDOWN((1000*G$1)/G57,2),ROUND((1000*G$1)/G57,2)),IF(G57="","",0))</f>
        <v/>
      </c>
      <c r="J57" s="74" t="str">
        <f ca="1">IF(K57&lt;&gt;0,RANK(K57,K$5:INDIRECT(J$1,TRUE)),"")</f>
        <v/>
      </c>
      <c r="K57" s="77">
        <f t="shared" ca="1" si="89"/>
        <v>0</v>
      </c>
      <c r="L57" s="77" t="str">
        <f t="shared" ca="1" si="91"/>
        <v/>
      </c>
      <c r="M57" s="105" t="str">
        <f ca="1">IF(L57&lt;&gt;"",RANK(L57,L$5:INDIRECT(M$1,TRUE)),"")</f>
        <v/>
      </c>
      <c r="N57" s="114" t="str">
        <f ca="1">IF(AND('Raw Data'!F55&lt;&gt;"",'Raw Data'!F55&lt;&gt;0),ROUNDDOWN('Raw Data'!F55,Title!$M$1),"")</f>
        <v/>
      </c>
      <c r="O57" s="110" t="str">
        <f ca="1">IF(AND('Raw Data'!G55&lt;&gt;"",'Raw Data'!G55&lt;&gt;0),'Raw Data'!G55,"")</f>
        <v/>
      </c>
      <c r="P57" s="98" t="str">
        <f ca="1">IF(AND(N57&gt;0,N57&lt;&gt;""),IF(Title!$K$1=0,ROUNDDOWN((1000*N$1)/N57,2),ROUND((1000*N$1)/N57,2)),IF(N57="","",0))</f>
        <v/>
      </c>
      <c r="Q57" s="74" t="str">
        <f ca="1">IF(OR(N57&lt;&gt;"",O57&lt;&gt;""),RANK(R57,R$5:INDIRECT(Q$1,TRUE)),"")</f>
        <v/>
      </c>
      <c r="R57" s="77" t="str">
        <f t="shared" ca="1" si="24"/>
        <v/>
      </c>
      <c r="S57" s="77" t="str">
        <f t="shared" ca="1" si="92"/>
        <v/>
      </c>
      <c r="T57" s="105" t="str">
        <f ca="1">IF(S57&lt;&gt;"",RANK(S57,S$5:INDIRECT(T$1,TRUE)),"")</f>
        <v/>
      </c>
      <c r="U57" s="114" t="str">
        <f ca="1">IF(AND('Raw Data'!H55&lt;&gt;"",'Raw Data'!H55&lt;&gt;0),ROUNDDOWN('Raw Data'!H55,Title!$M$1),"")</f>
        <v/>
      </c>
      <c r="V57" s="110" t="str">
        <f ca="1">IF(AND('Raw Data'!I55&lt;&gt;"",'Raw Data'!I55&lt;&gt;0),'Raw Data'!I55,"")</f>
        <v/>
      </c>
      <c r="W57" s="98" t="str">
        <f ca="1">IF(AND(U57&gt;0,U57&lt;&gt;""),IF(Title!$K$1=0,ROUNDDOWN((1000*U$1)/U57,2),ROUND((1000*U$1)/U57,2)),IF(U57="","",0))</f>
        <v/>
      </c>
      <c r="X57" s="74" t="str">
        <f ca="1">IF(OR(U57&lt;&gt;"",V57&lt;&gt;""),RANK(Y57,Y$5:INDIRECT(X$1,TRUE)),"")</f>
        <v/>
      </c>
      <c r="Y57" s="77" t="str">
        <f t="shared" ca="1" si="25"/>
        <v/>
      </c>
      <c r="Z57" s="77" t="str">
        <f t="shared" ca="1" si="93"/>
        <v/>
      </c>
      <c r="AA57" s="105" t="str">
        <f ca="1">IF(Z57&lt;&gt;"",RANK(Z57,Z$5:INDIRECT(AA$1,TRUE)),"")</f>
        <v/>
      </c>
      <c r="AB57" s="114" t="str">
        <f ca="1">IF(AND('Raw Data'!J55&lt;&gt;"",'Raw Data'!J55&lt;&gt;0),ROUNDDOWN('Raw Data'!J55,Title!$M$1),"")</f>
        <v/>
      </c>
      <c r="AC57" s="110" t="str">
        <f ca="1">IF(AND('Raw Data'!K55&lt;&gt;"",'Raw Data'!K55&lt;&gt;0),'Raw Data'!K55,"")</f>
        <v/>
      </c>
      <c r="AD57" s="98" t="str">
        <f ca="1">IF(AND(AB57&gt;0,AB57&lt;&gt;""),IF(Title!$K$1=0,ROUNDDOWN((1000*AB$1)/AB57,2),ROUND((1000*AB$1)/AB57,2)),IF(AB57="","",0))</f>
        <v/>
      </c>
      <c r="AE57" s="74" t="str">
        <f ca="1">IF(OR(AB57&lt;&gt;"",AC57&lt;&gt;""),RANK(AF57,AF$5:INDIRECT(AE$1,TRUE)),"")</f>
        <v/>
      </c>
      <c r="AF57" s="77" t="str">
        <f t="shared" ca="1" si="26"/>
        <v/>
      </c>
      <c r="AG57" s="77" t="str">
        <f t="shared" ca="1" si="94"/>
        <v/>
      </c>
      <c r="AH57" s="105" t="str">
        <f ca="1">IF(AG57&lt;&gt;"",RANK(AG57,AG$5:INDIRECT(AH$1,TRUE)),"")</f>
        <v/>
      </c>
      <c r="AI57" s="114" t="str">
        <f ca="1">IF(AND('Raw Data'!L55&lt;&gt;"",'Raw Data'!L55&lt;&gt;0),ROUNDDOWN('Raw Data'!L55,Title!$M$1),"")</f>
        <v/>
      </c>
      <c r="AJ57" s="110" t="str">
        <f ca="1">IF(AND('Raw Data'!M55&lt;&gt;"",'Raw Data'!M55&lt;&gt;0),'Raw Data'!M55,"")</f>
        <v/>
      </c>
      <c r="AK57" s="98" t="str">
        <f ca="1">IF(AND(AI57&gt;0,AI57&lt;&gt;""),IF(Title!$K$1=0,ROUNDDOWN((1000*AI$1)/AI57,2),ROUND((1000*AI$1)/AI57,2)),IF(AI57="","",0))</f>
        <v/>
      </c>
      <c r="AL57" s="74" t="str">
        <f ca="1">IF(OR(AI57&lt;&gt;"",AJ57&lt;&gt;""),RANK(AM57,AM$5:INDIRECT(AL$1,TRUE)),"")</f>
        <v/>
      </c>
      <c r="AM57" s="77" t="str">
        <f t="shared" ca="1" si="27"/>
        <v/>
      </c>
      <c r="AN57" s="77" t="str">
        <f t="shared" ca="1" si="95"/>
        <v/>
      </c>
      <c r="AO57" s="105" t="str">
        <f ca="1">IF(AN57&lt;&gt;"",RANK(AN57,AN$5:INDIRECT(AO$1,TRUE)),"")</f>
        <v/>
      </c>
      <c r="AP57" s="114" t="str">
        <f ca="1">IF(AND('Raw Data'!N55&lt;&gt;"",'Raw Data'!N55&lt;&gt;0),ROUNDDOWN('Raw Data'!N55,Title!$M$1),"")</f>
        <v/>
      </c>
      <c r="AQ57" s="110" t="str">
        <f ca="1">IF(AND('Raw Data'!O55&lt;&gt;"",'Raw Data'!O55&lt;&gt;0),'Raw Data'!O55,"")</f>
        <v/>
      </c>
      <c r="AR57" s="98" t="str">
        <f ca="1">IF(AND(AP57&gt;0,AP57&lt;&gt;""),IF(Title!$K$1=0,ROUNDDOWN((1000*AP$1)/AP57,2),ROUND((1000*AP$1)/AP57,2)),IF(AP57="","",0))</f>
        <v/>
      </c>
      <c r="AS57" s="74" t="str">
        <f ca="1">IF(OR(AP57&lt;&gt;"",AQ57&lt;&gt;""),RANK(AT57,AT$5:INDIRECT(AS$1,TRUE)),"")</f>
        <v/>
      </c>
      <c r="AT57" s="77" t="str">
        <f t="shared" ca="1" si="28"/>
        <v/>
      </c>
      <c r="AU57" s="77" t="str">
        <f t="shared" ca="1" si="96"/>
        <v/>
      </c>
      <c r="AV57" s="105" t="str">
        <f ca="1">IF(AU57&lt;&gt;"",RANK(AU57,AU$5:INDIRECT(AV$1,TRUE)),"")</f>
        <v/>
      </c>
      <c r="AW57" s="114" t="str">
        <f ca="1">IF(AND('Raw Data'!P55&lt;&gt;"",'Raw Data'!P55&lt;&gt;0),ROUNDDOWN('Raw Data'!P55,Title!$M$1),"")</f>
        <v/>
      </c>
      <c r="AX57" s="110" t="str">
        <f ca="1">IF(AND('Raw Data'!Q55&lt;&gt;"",'Raw Data'!Q55&lt;&gt;0),'Raw Data'!Q55,"")</f>
        <v/>
      </c>
      <c r="AY57" s="98" t="str">
        <f ca="1">IF(AND(AW57&gt;0,AW57&lt;&gt;""),IF(Title!$K$1=0,ROUNDDOWN((1000*AW$1)/AW57,2),ROUND((1000*AW$1)/AW57,2)),IF(AW57="","",0))</f>
        <v/>
      </c>
      <c r="AZ57" s="74" t="str">
        <f ca="1">IF(OR(AW57&lt;&gt;"",AX57&lt;&gt;""),RANK(BA57,BA$5:INDIRECT(AZ$1,TRUE)),"")</f>
        <v/>
      </c>
      <c r="BA57" s="77" t="str">
        <f t="shared" ca="1" si="29"/>
        <v/>
      </c>
      <c r="BB57" s="77" t="str">
        <f t="shared" ca="1" si="97"/>
        <v/>
      </c>
      <c r="BC57" s="105" t="str">
        <f ca="1">IF(BB57&lt;&gt;"",RANK(BB57,BB$5:INDIRECT(BC$1,TRUE)),"")</f>
        <v/>
      </c>
      <c r="BD57" s="114" t="str">
        <f ca="1">IF(AND('Raw Data'!R55&lt;&gt;"",'Raw Data'!R55&lt;&gt;0),ROUNDDOWN('Raw Data'!R55,Title!$M$1),"")</f>
        <v/>
      </c>
      <c r="BE57" s="110" t="str">
        <f ca="1">IF(AND('Raw Data'!S55&lt;&gt;"",'Raw Data'!S55&lt;&gt;0),'Raw Data'!S55,"")</f>
        <v/>
      </c>
      <c r="BF57" s="98" t="str">
        <f ca="1">IF(AND(BD57&gt;0,BD57&lt;&gt;""),IF(Title!$K$1=0,ROUNDDOWN((1000*BD$1)/BD57,2),ROUND((1000*BD$1)/BD57,2)),IF(BD57="","",0))</f>
        <v/>
      </c>
      <c r="BG57" s="74" t="str">
        <f ca="1">IF(OR(BD57&lt;&gt;"",BE57&lt;&gt;""),RANK(BH57,BH$5:INDIRECT(BG$1,TRUE)),"")</f>
        <v/>
      </c>
      <c r="BH57" s="77" t="str">
        <f t="shared" ca="1" si="30"/>
        <v/>
      </c>
      <c r="BI57" s="77" t="str">
        <f t="shared" ca="1" si="98"/>
        <v/>
      </c>
      <c r="BJ57" s="105" t="str">
        <f ca="1">IF(BI57&lt;&gt;"",RANK(BI57,BI$5:INDIRECT(BJ$1,TRUE)),"")</f>
        <v/>
      </c>
      <c r="BK57" s="114" t="str">
        <f ca="1">IF(AND('Raw Data'!T55&lt;&gt;"",'Raw Data'!T55&lt;&gt;0),ROUNDDOWN('Raw Data'!T55,Title!$M$1),"")</f>
        <v/>
      </c>
      <c r="BL57" s="110" t="str">
        <f ca="1">IF(AND('Raw Data'!U55&lt;&gt;"",'Raw Data'!U55&lt;&gt;0),'Raw Data'!U55,"")</f>
        <v/>
      </c>
      <c r="BM57" s="98" t="str">
        <f t="shared" ca="1" si="31"/>
        <v/>
      </c>
      <c r="BN57" s="74" t="str">
        <f ca="1">IF(OR(BK57&lt;&gt;"",BL57&lt;&gt;""),RANK(BO57,BO$5:INDIRECT(BN$1,TRUE)),"")</f>
        <v/>
      </c>
      <c r="BO57" s="77" t="str">
        <f t="shared" ca="1" si="32"/>
        <v/>
      </c>
      <c r="BP57" s="77" t="str">
        <f t="shared" ca="1" si="99"/>
        <v/>
      </c>
      <c r="BQ57" s="105" t="str">
        <f ca="1">IF(BP57&lt;&gt;"",RANK(BP57,BP$5:INDIRECT(BQ$1,TRUE)),"")</f>
        <v/>
      </c>
      <c r="BR57" s="114" t="str">
        <f ca="1">IF(AND('Raw Data'!V55&lt;&gt;"",'Raw Data'!V55&lt;&gt;0),ROUNDDOWN('Raw Data'!V55,Title!$M$1),"")</f>
        <v/>
      </c>
      <c r="BS57" s="110" t="str">
        <f ca="1">IF(AND('Raw Data'!W55&lt;&gt;"",'Raw Data'!W55&lt;&gt;0),'Raw Data'!W55,"")</f>
        <v/>
      </c>
      <c r="BT57" s="98" t="str">
        <f ca="1">IF(AND(BR57&gt;0,BR57&lt;&gt;""),IF(Title!$K$1=0,ROUNDDOWN((1000*BR$1)/BR57,2),ROUND((1000*BR$1)/BR57,2)),IF(BR57="","",0))</f>
        <v/>
      </c>
      <c r="BU57" s="74" t="str">
        <f ca="1">IF(OR(BR57&lt;&gt;"",BS57&lt;&gt;""),RANK(BV57,BV$5:INDIRECT(BU$1,TRUE)),"")</f>
        <v/>
      </c>
      <c r="BV57" s="77" t="str">
        <f t="shared" ca="1" si="33"/>
        <v/>
      </c>
      <c r="BW57" s="77" t="str">
        <f t="shared" ca="1" si="100"/>
        <v/>
      </c>
      <c r="BX57" s="105" t="str">
        <f ca="1">IF(BW57&lt;&gt;"",RANK(BW57,BW$5:INDIRECT(BX$1,TRUE)),"")</f>
        <v/>
      </c>
      <c r="BY57" s="114" t="str">
        <f ca="1">IF(AND('Raw Data'!X55&lt;&gt;"",'Raw Data'!X55&lt;&gt;0),ROUNDDOWN('Raw Data'!X55,Title!$M$1),"")</f>
        <v/>
      </c>
      <c r="BZ57" s="110" t="str">
        <f ca="1">IF(AND('Raw Data'!Y55&lt;&gt;"",'Raw Data'!Y55&lt;&gt;0),'Raw Data'!Y55,"")</f>
        <v/>
      </c>
      <c r="CA57" s="98" t="str">
        <f ca="1">IF(AND(BY57&gt;0,BY57&lt;&gt;""),IF(Title!$K$1=0,ROUNDDOWN((1000*BY$1)/BY57,2),ROUND((1000*BY$1)/BY57,2)),IF(BY57="","",0))</f>
        <v/>
      </c>
      <c r="CB57" s="74" t="str">
        <f ca="1">IF(OR(BY57&lt;&gt;"",BZ57&lt;&gt;""),RANK(CC57,CC$5:INDIRECT(CB$1,TRUE)),"")</f>
        <v/>
      </c>
      <c r="CC57" s="77" t="str">
        <f t="shared" ca="1" si="34"/>
        <v/>
      </c>
      <c r="CD57" s="77" t="str">
        <f t="shared" ca="1" si="101"/>
        <v/>
      </c>
      <c r="CE57" s="105" t="str">
        <f ca="1">IF(CD57&lt;&gt;"",RANK(CD57,CD$5:INDIRECT(CE$1,TRUE)),"")</f>
        <v/>
      </c>
      <c r="CF57" s="114" t="str">
        <f ca="1">IF(AND('Raw Data'!Z55&lt;&gt;"",'Raw Data'!Z55&lt;&gt;0),ROUNDDOWN('Raw Data'!Z55,Title!$M$1),"")</f>
        <v/>
      </c>
      <c r="CG57" s="110" t="str">
        <f ca="1">IF(AND('Raw Data'!AA55&lt;&gt;"",'Raw Data'!AA55&lt;&gt;0),'Raw Data'!AA55,"")</f>
        <v/>
      </c>
      <c r="CH57" s="98" t="str">
        <f ca="1">IF(AND(CF57&gt;0,CF57&lt;&gt;""),IF(Title!$K$1=0,ROUNDDOWN((1000*CF$1)/CF57,2),ROUND((1000*CF$1)/CF57,2)),IF(CF57="","",0))</f>
        <v/>
      </c>
      <c r="CI57" s="74" t="str">
        <f ca="1">IF(OR(CF57&lt;&gt;"",CG57&lt;&gt;""),RANK(CJ57,CJ$5:INDIRECT(CI$1,TRUE)),"")</f>
        <v/>
      </c>
      <c r="CJ57" s="77" t="str">
        <f t="shared" ca="1" si="35"/>
        <v/>
      </c>
      <c r="CK57" s="77" t="str">
        <f t="shared" ca="1" si="102"/>
        <v/>
      </c>
      <c r="CL57" s="105" t="str">
        <f ca="1">IF(CK57&lt;&gt;"",RANK(CK57,CK$5:INDIRECT(CL$1,TRUE)),"")</f>
        <v/>
      </c>
      <c r="CM57" s="114" t="str">
        <f ca="1">IF(AND('Raw Data'!AB55&lt;&gt;"",'Raw Data'!AB55&lt;&gt;0),ROUNDDOWN('Raw Data'!AB55,Title!$M$1),"")</f>
        <v/>
      </c>
      <c r="CN57" s="110" t="str">
        <f ca="1">IF(AND('Raw Data'!AC55&lt;&gt;"",'Raw Data'!AC55&lt;&gt;0),'Raw Data'!AC55,"")</f>
        <v/>
      </c>
      <c r="CO57" s="98" t="str">
        <f ca="1">IF(AND(CM57&gt;0,CM57&lt;&gt;""),IF(Title!$K$1=0,ROUNDDOWN((1000*CM$1)/CM57,2),ROUND((1000*CM$1)/CM57,2)),IF(CM57="","",0))</f>
        <v/>
      </c>
      <c r="CP57" s="74" t="str">
        <f ca="1">IF(OR(CM57&lt;&gt;"",CN57&lt;&gt;""),RANK(CQ57,CQ$5:INDIRECT(CP$1,TRUE)),"")</f>
        <v/>
      </c>
      <c r="CQ57" s="77" t="str">
        <f t="shared" ca="1" si="36"/>
        <v/>
      </c>
      <c r="CR57" s="77" t="str">
        <f t="shared" ca="1" si="103"/>
        <v/>
      </c>
      <c r="CS57" s="105" t="str">
        <f ca="1">IF(CR57&lt;&gt;"",RANK(CR57,CR$5:INDIRECT(CS$1,TRUE)),"")</f>
        <v/>
      </c>
      <c r="CT57" s="114" t="str">
        <f ca="1">IF(AND('Raw Data'!AD55&lt;&gt;"",'Raw Data'!AD55&lt;&gt;0),ROUNDDOWN('Raw Data'!AD55,Title!$M$1),"")</f>
        <v/>
      </c>
      <c r="CU57" s="110" t="str">
        <f ca="1">IF(AND('Raw Data'!AE55&lt;&gt;"",'Raw Data'!AE55&lt;&gt;0),'Raw Data'!AE55,"")</f>
        <v/>
      </c>
      <c r="CV57" s="98" t="str">
        <f ca="1">IF(AND(CT57&gt;0,CT57&lt;&gt;""),IF(Title!$K$1=0,ROUNDDOWN((1000*CT$1)/CT57,2),ROUND((1000*CT$1)/CT57,2)),IF(CT57="","",0))</f>
        <v/>
      </c>
      <c r="CW57" s="74" t="str">
        <f ca="1">IF(OR(CT57&lt;&gt;"",CU57&lt;&gt;""),RANK(CX57,CX$5:INDIRECT(CW$1,TRUE)),"")</f>
        <v/>
      </c>
      <c r="CX57" s="77" t="str">
        <f t="shared" ca="1" si="37"/>
        <v/>
      </c>
      <c r="CY57" s="77" t="str">
        <f t="shared" ca="1" si="104"/>
        <v/>
      </c>
      <c r="CZ57" s="105" t="str">
        <f ca="1">IF(CY57&lt;&gt;"",RANK(CY57,CY$5:INDIRECT(CZ$1,TRUE)),"")</f>
        <v/>
      </c>
      <c r="DA57" s="114" t="str">
        <f ca="1">IF(AND('Raw Data'!AF55&lt;&gt;"",'Raw Data'!AF55&lt;&gt;0),ROUNDDOWN('Raw Data'!AF55,Title!$M$1),"")</f>
        <v/>
      </c>
      <c r="DB57" s="110" t="str">
        <f ca="1">IF(AND('Raw Data'!AG55&lt;&gt;"",'Raw Data'!AG55&lt;&gt;0),'Raw Data'!AG55,"")</f>
        <v/>
      </c>
      <c r="DC57" s="98" t="str">
        <f ca="1">IF(AND(DA57&gt;0,DA57&lt;&gt;""),IF(Title!$K$1=0,ROUNDDOWN((1000*DA$1)/DA57,2),ROUND((1000*DA$1)/DA57,2)),IF(DA57="","",0))</f>
        <v/>
      </c>
      <c r="DD57" s="74" t="str">
        <f ca="1">IF(OR(DA57&lt;&gt;"",DB57&lt;&gt;""),RANK(DE57,DE$5:INDIRECT(DD$1,TRUE)),"")</f>
        <v/>
      </c>
      <c r="DE57" s="77" t="str">
        <f t="shared" ca="1" si="38"/>
        <v/>
      </c>
      <c r="DF57" s="77" t="str">
        <f t="shared" ca="1" si="105"/>
        <v/>
      </c>
      <c r="DG57" s="105" t="str">
        <f ca="1">IF(DF57&lt;&gt;"",RANK(DF57,DF$5:INDIRECT(DG$1,TRUE)),"")</f>
        <v/>
      </c>
      <c r="DH57" s="114" t="str">
        <f ca="1">IF(AND('Raw Data'!AH55&lt;&gt;"",'Raw Data'!AH55&lt;&gt;0),ROUNDDOWN('Raw Data'!AH55,Title!$M$1),"")</f>
        <v/>
      </c>
      <c r="DI57" s="110" t="str">
        <f ca="1">IF(AND('Raw Data'!AI55&lt;&gt;"",'Raw Data'!AI55&lt;&gt;0),'Raw Data'!AI55,"")</f>
        <v/>
      </c>
      <c r="DJ57" s="98" t="str">
        <f ca="1">IF(AND(DH57&gt;0,DH57&lt;&gt;""),IF(Title!$K$1=0,ROUNDDOWN((1000*DH$1)/DH57,2),ROUND((1000*DH$1)/DH57,2)),IF(DH57="","",0))</f>
        <v/>
      </c>
      <c r="DK57" s="74" t="str">
        <f ca="1">IF(OR(DH57&lt;&gt;"",DI57&lt;&gt;""),RANK(DL57,DL$5:INDIRECT(DK$1,TRUE)),"")</f>
        <v/>
      </c>
      <c r="DL57" s="77" t="str">
        <f t="shared" ca="1" si="39"/>
        <v/>
      </c>
      <c r="DM57" s="77" t="str">
        <f t="shared" ca="1" si="106"/>
        <v/>
      </c>
      <c r="DN57" s="105" t="str">
        <f ca="1">IF(DM57&lt;&gt;"",RANK(DM57,DM$5:INDIRECT(DN$1,TRUE)),"")</f>
        <v/>
      </c>
      <c r="DO57" s="114" t="str">
        <f ca="1">IF(AND('Raw Data'!AJ55&lt;&gt;"",'Raw Data'!AJ55&lt;&gt;0),ROUNDDOWN('Raw Data'!AJ55,Title!$M$1),"")</f>
        <v/>
      </c>
      <c r="DP57" s="110" t="str">
        <f ca="1">IF(AND('Raw Data'!AK55&lt;&gt;"",'Raw Data'!AK55&lt;&gt;0),'Raw Data'!AK55,"")</f>
        <v/>
      </c>
      <c r="DQ57" s="98" t="str">
        <f ca="1">IF(AND(DO57&gt;0,DO57&lt;&gt;""),IF(Title!$K$1=0,ROUNDDOWN((1000*DO$1)/DO57,2),ROUND((1000*DO$1)/DO57,2)),IF(DO57="","",0))</f>
        <v/>
      </c>
      <c r="DR57" s="74" t="str">
        <f ca="1">IF(OR(DO57&lt;&gt;"",DP57&lt;&gt;""),RANK(DS57,DS$5:INDIRECT(DR$1,TRUE)),"")</f>
        <v/>
      </c>
      <c r="DS57" s="77" t="str">
        <f t="shared" ca="1" si="40"/>
        <v/>
      </c>
      <c r="DT57" s="77" t="str">
        <f t="shared" ca="1" si="107"/>
        <v/>
      </c>
      <c r="DU57" s="105" t="str">
        <f ca="1">IF(DT57&lt;&gt;"",RANK(DT57,DT$5:INDIRECT(DU$1,TRUE)),"")</f>
        <v/>
      </c>
      <c r="DV57" s="114" t="str">
        <f ca="1">IF(AND('Raw Data'!AL55&lt;&gt;"",'Raw Data'!AL55&lt;&gt;0),ROUNDDOWN('Raw Data'!AL55,Title!$M$1),"")</f>
        <v/>
      </c>
      <c r="DW57" s="110" t="str">
        <f ca="1">IF(AND('Raw Data'!AM55&lt;&gt;"",'Raw Data'!AM55&lt;&gt;0),'Raw Data'!AM55,"")</f>
        <v/>
      </c>
      <c r="DX57" s="98" t="str">
        <f ca="1">IF(AND(DV57&gt;0,DV57&lt;&gt;""),IF(Title!$K$1=0,ROUNDDOWN((1000*DV$1)/DV57,2),ROUND((1000*DV$1)/DV57,2)),IF(DV57="","",0))</f>
        <v/>
      </c>
      <c r="DY57" s="74" t="str">
        <f ca="1">IF(OR(DV57&lt;&gt;"",DW57&lt;&gt;""),RANK(DZ57,DZ$5:INDIRECT(DY$1,TRUE)),"")</f>
        <v/>
      </c>
      <c r="DZ57" s="77" t="str">
        <f t="shared" ca="1" si="41"/>
        <v/>
      </c>
      <c r="EA57" s="77" t="str">
        <f t="shared" ca="1" si="108"/>
        <v/>
      </c>
      <c r="EB57" s="105" t="str">
        <f ca="1">IF(EA57&lt;&gt;"",RANK(EA57,EA$5:INDIRECT(EB$1,TRUE)),"")</f>
        <v/>
      </c>
      <c r="EC57" s="114" t="str">
        <f ca="1">IF(AND('Raw Data'!AN55&lt;&gt;"",'Raw Data'!AN55&lt;&gt;0),ROUNDDOWN('Raw Data'!AN55,Title!$M$1),"")</f>
        <v/>
      </c>
      <c r="ED57" s="110" t="str">
        <f ca="1">IF(AND('Raw Data'!AO55&lt;&gt;"",'Raw Data'!AO55&lt;&gt;0),'Raw Data'!AO55,"")</f>
        <v/>
      </c>
      <c r="EE57" s="98" t="str">
        <f ca="1">IF(AND(EC57&gt;0,EC57&lt;&gt;""),IF(Title!$K$1=0,ROUNDDOWN((1000*EC$1)/EC57,2),ROUND((1000*EC$1)/EC57,2)),IF(EC57="","",0))</f>
        <v/>
      </c>
      <c r="EF57" s="74" t="str">
        <f ca="1">IF(OR(EC57&lt;&gt;"",ED57&lt;&gt;""),RANK(EG57,EG$5:INDIRECT(EF$1,TRUE)),"")</f>
        <v/>
      </c>
      <c r="EG57" s="77" t="str">
        <f t="shared" ca="1" si="42"/>
        <v/>
      </c>
      <c r="EH57" s="77" t="str">
        <f t="shared" ca="1" si="109"/>
        <v/>
      </c>
      <c r="EI57" s="105" t="str">
        <f ca="1">IF(EH57&lt;&gt;"",RANK(EH57,EH$5:INDIRECT(EI$1,TRUE)),"")</f>
        <v/>
      </c>
      <c r="EJ57" s="114" t="str">
        <f ca="1">IF(AND('Raw Data'!AP55&lt;&gt;"",'Raw Data'!AP55&lt;&gt;0),ROUNDDOWN('Raw Data'!AP55,Title!$M$1),"")</f>
        <v/>
      </c>
      <c r="EK57" s="107" t="str">
        <f ca="1">IF(AND('Raw Data'!AQ55&lt;&gt;"",'Raw Data'!AQ55&lt;&gt;0),'Raw Data'!AQ55,"")</f>
        <v/>
      </c>
      <c r="EL57" s="98" t="str">
        <f ca="1">IF(AND(EJ57&gt;0,EJ57&lt;&gt;""),IF(Title!$K$1=0,ROUNDDOWN((1000*EJ$1)/EJ57,2),ROUND((1000*EJ$1)/EJ57,2)),IF(EJ57="","",0))</f>
        <v/>
      </c>
      <c r="EM57" s="74" t="str">
        <f ca="1">IF(OR(EJ57&lt;&gt;"",EK57&lt;&gt;""),RANK(EN57,EN$5:INDIRECT(EM$1,TRUE)),"")</f>
        <v/>
      </c>
      <c r="EN57" s="77" t="str">
        <f t="shared" ca="1" si="43"/>
        <v/>
      </c>
      <c r="EO57" s="77" t="str">
        <f t="shared" ca="1" si="110"/>
        <v/>
      </c>
      <c r="EP57" s="105" t="str">
        <f ca="1">IF(EO57&lt;&gt;"",RANK(EO57,EO$5:INDIRECT(EP$1,TRUE)),"")</f>
        <v/>
      </c>
      <c r="EQ57" s="74" t="str">
        <f t="shared" ca="1" si="44"/>
        <v>$ER$57:$FC$57</v>
      </c>
      <c r="ER57" s="77">
        <f t="shared" si="45"/>
        <v>0</v>
      </c>
      <c r="ES57" s="77">
        <f t="shared" ca="1" si="46"/>
        <v>0</v>
      </c>
      <c r="ET57" s="77">
        <f t="shared" ca="1" si="47"/>
        <v>0</v>
      </c>
      <c r="EU57" s="77">
        <f t="shared" ca="1" si="48"/>
        <v>0</v>
      </c>
      <c r="EV57" s="77">
        <f t="shared" ca="1" si="49"/>
        <v>0</v>
      </c>
      <c r="EW57" s="77">
        <f t="shared" ca="1" si="50"/>
        <v>0</v>
      </c>
      <c r="EX57" s="77">
        <f t="shared" ca="1" si="51"/>
        <v>0</v>
      </c>
      <c r="EY57" s="77">
        <f t="shared" ca="1" si="52"/>
        <v>0</v>
      </c>
      <c r="EZ57" s="77">
        <f t="shared" ca="1" si="53"/>
        <v>0</v>
      </c>
      <c r="FA57" s="77">
        <f t="shared" ca="1" si="54"/>
        <v>0</v>
      </c>
      <c r="FB57" s="77">
        <f t="shared" ca="1" si="55"/>
        <v>0</v>
      </c>
      <c r="FC57" s="77">
        <f t="shared" ca="1" si="56"/>
        <v>0</v>
      </c>
      <c r="FD57" s="77">
        <f t="shared" ca="1" si="57"/>
        <v>0</v>
      </c>
      <c r="FE57" s="77">
        <f t="shared" ca="1" si="58"/>
        <v>0</v>
      </c>
      <c r="FF57" s="77">
        <f t="shared" ca="1" si="59"/>
        <v>0</v>
      </c>
      <c r="FG57" s="77">
        <f t="shared" ca="1" si="60"/>
        <v>0</v>
      </c>
      <c r="FH57" s="77">
        <f t="shared" ca="1" si="61"/>
        <v>0</v>
      </c>
      <c r="FI57" s="77">
        <f t="shared" ca="1" si="62"/>
        <v>0</v>
      </c>
      <c r="FJ57" s="77">
        <f t="shared" ca="1" si="63"/>
        <v>0</v>
      </c>
      <c r="FK57" s="77">
        <f t="shared" ca="1" si="64"/>
        <v>0</v>
      </c>
      <c r="FL57" s="74" t="str">
        <f t="shared" si="65"/>
        <v>$FM$57:$FX$57</v>
      </c>
      <c r="FM57" s="78">
        <f t="shared" si="66"/>
        <v>0</v>
      </c>
      <c r="FN57" s="74">
        <f t="shared" si="67"/>
        <v>0</v>
      </c>
      <c r="FO57" s="74">
        <f t="shared" si="68"/>
        <v>0</v>
      </c>
      <c r="FP57" s="74">
        <f t="shared" si="69"/>
        <v>0</v>
      </c>
      <c r="FQ57" s="74">
        <f t="shared" si="70"/>
        <v>0</v>
      </c>
      <c r="FR57" s="74">
        <f t="shared" si="71"/>
        <v>0</v>
      </c>
      <c r="FS57" s="74">
        <f t="shared" si="72"/>
        <v>0</v>
      </c>
      <c r="FT57" s="74">
        <f t="shared" si="73"/>
        <v>0</v>
      </c>
      <c r="FU57" s="74">
        <f t="shared" si="74"/>
        <v>0</v>
      </c>
      <c r="FV57" s="74">
        <f t="shared" si="75"/>
        <v>0</v>
      </c>
      <c r="FW57" s="74">
        <f t="shared" si="76"/>
        <v>0</v>
      </c>
      <c r="FX57" s="74">
        <f t="shared" si="77"/>
        <v>0</v>
      </c>
      <c r="FY57" s="74">
        <f t="shared" si="78"/>
        <v>0</v>
      </c>
      <c r="FZ57" s="74">
        <f t="shared" si="79"/>
        <v>0</v>
      </c>
      <c r="GA57" s="74">
        <f t="shared" si="80"/>
        <v>0</v>
      </c>
      <c r="GB57" s="74">
        <f t="shared" si="81"/>
        <v>0</v>
      </c>
      <c r="GC57" s="74">
        <f t="shared" si="82"/>
        <v>0</v>
      </c>
      <c r="GD57" s="74">
        <f t="shared" si="83"/>
        <v>0</v>
      </c>
      <c r="GE57" s="74">
        <f t="shared" si="84"/>
        <v>0</v>
      </c>
      <c r="GF57" s="74">
        <f t="shared" si="85"/>
        <v>0</v>
      </c>
      <c r="GG57" s="74" t="str">
        <f t="shared" si="86"/>
        <v>GS57</v>
      </c>
      <c r="GH57" s="77">
        <f ca="1">GetDiscardScore($ER57:ER57,GH$1)</f>
        <v>0</v>
      </c>
      <c r="GI57" s="77">
        <f ca="1">GetDiscardScore($ER57:ES57,GI$1)</f>
        <v>0</v>
      </c>
      <c r="GJ57" s="77">
        <f ca="1">GetDiscardScore($ER57:ET57,GJ$1)</f>
        <v>0</v>
      </c>
      <c r="GK57" s="77">
        <f ca="1">GetDiscardScore($ER57:EU57,GK$1)</f>
        <v>0</v>
      </c>
      <c r="GL57" s="77">
        <f ca="1">GetDiscardScore($ER57:EV57,GL$1)</f>
        <v>0</v>
      </c>
      <c r="GM57" s="77">
        <f ca="1">GetDiscardScore($ER57:EW57,GM$1)</f>
        <v>0</v>
      </c>
      <c r="GN57" s="77">
        <f ca="1">GetDiscardScore($ER57:EX57,GN$1)</f>
        <v>0</v>
      </c>
      <c r="GO57" s="77">
        <f ca="1">GetDiscardScore($ER57:EY57,GO$1)</f>
        <v>0</v>
      </c>
      <c r="GP57" s="77">
        <f ca="1">GetDiscardScore($ER57:EZ57,GP$1)</f>
        <v>0</v>
      </c>
      <c r="GQ57" s="77">
        <f ca="1">GetDiscardScore($ER57:FA57,GQ$1)</f>
        <v>0</v>
      </c>
      <c r="GR57" s="77">
        <f ca="1">GetDiscardScore($ER57:FB57,GR$1)</f>
        <v>0</v>
      </c>
      <c r="GS57" s="77">
        <f ca="1">GetDiscardScore($ER57:FC57,GS$1)</f>
        <v>0</v>
      </c>
      <c r="GT57" s="77">
        <f ca="1">GetDiscardScore($ER57:FD57,GT$1)</f>
        <v>0</v>
      </c>
      <c r="GU57" s="77">
        <f ca="1">GetDiscardScore($ER57:FE57,GU$1)</f>
        <v>0</v>
      </c>
      <c r="GV57" s="77">
        <f ca="1">GetDiscardScore($ER57:FF57,GV$1)</f>
        <v>0</v>
      </c>
      <c r="GW57" s="77">
        <f ca="1">GetDiscardScore($ER57:FG57,GW$1)</f>
        <v>0</v>
      </c>
      <c r="GX57" s="77">
        <f ca="1">GetDiscardScore($ER57:FH57,GX$1)</f>
        <v>0</v>
      </c>
      <c r="GY57" s="77">
        <f ca="1">GetDiscardScore($ER57:FI57,GY$1)</f>
        <v>0</v>
      </c>
      <c r="GZ57" s="77">
        <f ca="1">GetDiscardScore($ER57:FJ57,GZ$1)</f>
        <v>0</v>
      </c>
      <c r="HA57" s="77">
        <f ca="1">GetDiscardScore($ER57:FK57,HA$1)</f>
        <v>0</v>
      </c>
      <c r="HB57" s="79" t="str">
        <f t="shared" ca="1" si="87"/>
        <v/>
      </c>
      <c r="HC57" s="78" t="str">
        <f ca="1">IF(HB57&lt;&gt;"",RANK(HB57,HB$5:INDIRECT(HC$1,TRUE),0),"")</f>
        <v/>
      </c>
      <c r="HD57" s="76" t="str">
        <f t="shared" ca="1" si="88"/>
        <v/>
      </c>
    </row>
    <row r="58" spans="1:212" s="74" customFormat="1" ht="11.25">
      <c r="A58" s="39">
        <v>54</v>
      </c>
      <c r="B58" s="39" t="str">
        <f ca="1">IF('Raw Data'!B56&lt;&gt;"",'Raw Data'!B56,"")</f>
        <v/>
      </c>
      <c r="C58" s="74" t="str">
        <f ca="1">IF('Raw Data'!C56&lt;&gt;"",'Raw Data'!C56,"")</f>
        <v/>
      </c>
      <c r="D58" s="40" t="str">
        <f t="shared" ca="1" si="22"/>
        <v/>
      </c>
      <c r="E58" s="75" t="str">
        <f t="shared" ca="1" si="23"/>
        <v/>
      </c>
      <c r="F58" s="100" t="str">
        <f t="shared" ca="1" si="90"/>
        <v/>
      </c>
      <c r="G58" s="114" t="str">
        <f ca="1">IF(AND('Raw Data'!D56&lt;&gt;"",'Raw Data'!D56&lt;&gt;0),ROUNDDOWN('Raw Data'!D56,Title!$M$1),"")</f>
        <v/>
      </c>
      <c r="H58" s="110" t="str">
        <f ca="1">IF(AND('Raw Data'!E56&lt;&gt;"",'Raw Data'!E56&lt;&gt;0),'Raw Data'!E56,"")</f>
        <v/>
      </c>
      <c r="I58" s="98" t="str">
        <f ca="1">IF(AND(G58&lt;&gt;"",G58&gt;0),IF(Title!$K$1=0,ROUNDDOWN((1000*G$1)/G58,2),ROUND((1000*G$1)/G58,2)),IF(G58="","",0))</f>
        <v/>
      </c>
      <c r="J58" s="74" t="str">
        <f ca="1">IF(K58&lt;&gt;0,RANK(K58,K$5:INDIRECT(J$1,TRUE)),"")</f>
        <v/>
      </c>
      <c r="K58" s="77">
        <f t="shared" ca="1" si="89"/>
        <v>0</v>
      </c>
      <c r="L58" s="77" t="str">
        <f t="shared" ca="1" si="91"/>
        <v/>
      </c>
      <c r="M58" s="105" t="str">
        <f ca="1">IF(L58&lt;&gt;"",RANK(L58,L$5:INDIRECT(M$1,TRUE)),"")</f>
        <v/>
      </c>
      <c r="N58" s="114" t="str">
        <f ca="1">IF(AND('Raw Data'!F56&lt;&gt;"",'Raw Data'!F56&lt;&gt;0),ROUNDDOWN('Raw Data'!F56,Title!$M$1),"")</f>
        <v/>
      </c>
      <c r="O58" s="110" t="str">
        <f ca="1">IF(AND('Raw Data'!G56&lt;&gt;"",'Raw Data'!G56&lt;&gt;0),'Raw Data'!G56,"")</f>
        <v/>
      </c>
      <c r="P58" s="98" t="str">
        <f ca="1">IF(AND(N58&gt;0,N58&lt;&gt;""),IF(Title!$K$1=0,ROUNDDOWN((1000*N$1)/N58,2),ROUND((1000*N$1)/N58,2)),IF(N58="","",0))</f>
        <v/>
      </c>
      <c r="Q58" s="74" t="str">
        <f ca="1">IF(OR(N58&lt;&gt;"",O58&lt;&gt;""),RANK(R58,R$5:INDIRECT(Q$1,TRUE)),"")</f>
        <v/>
      </c>
      <c r="R58" s="77" t="str">
        <f t="shared" ca="1" si="24"/>
        <v/>
      </c>
      <c r="S58" s="77" t="str">
        <f t="shared" ca="1" si="92"/>
        <v/>
      </c>
      <c r="T58" s="105" t="str">
        <f ca="1">IF(S58&lt;&gt;"",RANK(S58,S$5:INDIRECT(T$1,TRUE)),"")</f>
        <v/>
      </c>
      <c r="U58" s="114" t="str">
        <f ca="1">IF(AND('Raw Data'!H56&lt;&gt;"",'Raw Data'!H56&lt;&gt;0),ROUNDDOWN('Raw Data'!H56,Title!$M$1),"")</f>
        <v/>
      </c>
      <c r="V58" s="110" t="str">
        <f ca="1">IF(AND('Raw Data'!I56&lt;&gt;"",'Raw Data'!I56&lt;&gt;0),'Raw Data'!I56,"")</f>
        <v/>
      </c>
      <c r="W58" s="98" t="str">
        <f ca="1">IF(AND(U58&gt;0,U58&lt;&gt;""),IF(Title!$K$1=0,ROUNDDOWN((1000*U$1)/U58,2),ROUND((1000*U$1)/U58,2)),IF(U58="","",0))</f>
        <v/>
      </c>
      <c r="X58" s="74" t="str">
        <f ca="1">IF(OR(U58&lt;&gt;"",V58&lt;&gt;""),RANK(Y58,Y$5:INDIRECT(X$1,TRUE)),"")</f>
        <v/>
      </c>
      <c r="Y58" s="77" t="str">
        <f t="shared" ca="1" si="25"/>
        <v/>
      </c>
      <c r="Z58" s="77" t="str">
        <f t="shared" ca="1" si="93"/>
        <v/>
      </c>
      <c r="AA58" s="105" t="str">
        <f ca="1">IF(Z58&lt;&gt;"",RANK(Z58,Z$5:INDIRECT(AA$1,TRUE)),"")</f>
        <v/>
      </c>
      <c r="AB58" s="114" t="str">
        <f ca="1">IF(AND('Raw Data'!J56&lt;&gt;"",'Raw Data'!J56&lt;&gt;0),ROUNDDOWN('Raw Data'!J56,Title!$M$1),"")</f>
        <v/>
      </c>
      <c r="AC58" s="110" t="str">
        <f ca="1">IF(AND('Raw Data'!K56&lt;&gt;"",'Raw Data'!K56&lt;&gt;0),'Raw Data'!K56,"")</f>
        <v/>
      </c>
      <c r="AD58" s="98" t="str">
        <f ca="1">IF(AND(AB58&gt;0,AB58&lt;&gt;""),IF(Title!$K$1=0,ROUNDDOWN((1000*AB$1)/AB58,2),ROUND((1000*AB$1)/AB58,2)),IF(AB58="","",0))</f>
        <v/>
      </c>
      <c r="AE58" s="74" t="str">
        <f ca="1">IF(OR(AB58&lt;&gt;"",AC58&lt;&gt;""),RANK(AF58,AF$5:INDIRECT(AE$1,TRUE)),"")</f>
        <v/>
      </c>
      <c r="AF58" s="77" t="str">
        <f t="shared" ca="1" si="26"/>
        <v/>
      </c>
      <c r="AG58" s="77" t="str">
        <f t="shared" ca="1" si="94"/>
        <v/>
      </c>
      <c r="AH58" s="105" t="str">
        <f ca="1">IF(AG58&lt;&gt;"",RANK(AG58,AG$5:INDIRECT(AH$1,TRUE)),"")</f>
        <v/>
      </c>
      <c r="AI58" s="114" t="str">
        <f ca="1">IF(AND('Raw Data'!L56&lt;&gt;"",'Raw Data'!L56&lt;&gt;0),ROUNDDOWN('Raw Data'!L56,Title!$M$1),"")</f>
        <v/>
      </c>
      <c r="AJ58" s="110" t="str">
        <f ca="1">IF(AND('Raw Data'!M56&lt;&gt;"",'Raw Data'!M56&lt;&gt;0),'Raw Data'!M56,"")</f>
        <v/>
      </c>
      <c r="AK58" s="98" t="str">
        <f ca="1">IF(AND(AI58&gt;0,AI58&lt;&gt;""),IF(Title!$K$1=0,ROUNDDOWN((1000*AI$1)/AI58,2),ROUND((1000*AI$1)/AI58,2)),IF(AI58="","",0))</f>
        <v/>
      </c>
      <c r="AL58" s="74" t="str">
        <f ca="1">IF(OR(AI58&lt;&gt;"",AJ58&lt;&gt;""),RANK(AM58,AM$5:INDIRECT(AL$1,TRUE)),"")</f>
        <v/>
      </c>
      <c r="AM58" s="77" t="str">
        <f t="shared" ca="1" si="27"/>
        <v/>
      </c>
      <c r="AN58" s="77" t="str">
        <f t="shared" ca="1" si="95"/>
        <v/>
      </c>
      <c r="AO58" s="105" t="str">
        <f ca="1">IF(AN58&lt;&gt;"",RANK(AN58,AN$5:INDIRECT(AO$1,TRUE)),"")</f>
        <v/>
      </c>
      <c r="AP58" s="114" t="str">
        <f ca="1">IF(AND('Raw Data'!N56&lt;&gt;"",'Raw Data'!N56&lt;&gt;0),ROUNDDOWN('Raw Data'!N56,Title!$M$1),"")</f>
        <v/>
      </c>
      <c r="AQ58" s="110" t="str">
        <f ca="1">IF(AND('Raw Data'!O56&lt;&gt;"",'Raw Data'!O56&lt;&gt;0),'Raw Data'!O56,"")</f>
        <v/>
      </c>
      <c r="AR58" s="98" t="str">
        <f ca="1">IF(AND(AP58&gt;0,AP58&lt;&gt;""),IF(Title!$K$1=0,ROUNDDOWN((1000*AP$1)/AP58,2),ROUND((1000*AP$1)/AP58,2)),IF(AP58="","",0))</f>
        <v/>
      </c>
      <c r="AS58" s="74" t="str">
        <f ca="1">IF(OR(AP58&lt;&gt;"",AQ58&lt;&gt;""),RANK(AT58,AT$5:INDIRECT(AS$1,TRUE)),"")</f>
        <v/>
      </c>
      <c r="AT58" s="77" t="str">
        <f t="shared" ca="1" si="28"/>
        <v/>
      </c>
      <c r="AU58" s="77" t="str">
        <f t="shared" ca="1" si="96"/>
        <v/>
      </c>
      <c r="AV58" s="105" t="str">
        <f ca="1">IF(AU58&lt;&gt;"",RANK(AU58,AU$5:INDIRECT(AV$1,TRUE)),"")</f>
        <v/>
      </c>
      <c r="AW58" s="114" t="str">
        <f ca="1">IF(AND('Raw Data'!P56&lt;&gt;"",'Raw Data'!P56&lt;&gt;0),ROUNDDOWN('Raw Data'!P56,Title!$M$1),"")</f>
        <v/>
      </c>
      <c r="AX58" s="110" t="str">
        <f ca="1">IF(AND('Raw Data'!Q56&lt;&gt;"",'Raw Data'!Q56&lt;&gt;0),'Raw Data'!Q56,"")</f>
        <v/>
      </c>
      <c r="AY58" s="98" t="str">
        <f ca="1">IF(AND(AW58&gt;0,AW58&lt;&gt;""),IF(Title!$K$1=0,ROUNDDOWN((1000*AW$1)/AW58,2),ROUND((1000*AW$1)/AW58,2)),IF(AW58="","",0))</f>
        <v/>
      </c>
      <c r="AZ58" s="74" t="str">
        <f ca="1">IF(OR(AW58&lt;&gt;"",AX58&lt;&gt;""),RANK(BA58,BA$5:INDIRECT(AZ$1,TRUE)),"")</f>
        <v/>
      </c>
      <c r="BA58" s="77" t="str">
        <f t="shared" ca="1" si="29"/>
        <v/>
      </c>
      <c r="BB58" s="77" t="str">
        <f t="shared" ca="1" si="97"/>
        <v/>
      </c>
      <c r="BC58" s="105" t="str">
        <f ca="1">IF(BB58&lt;&gt;"",RANK(BB58,BB$5:INDIRECT(BC$1,TRUE)),"")</f>
        <v/>
      </c>
      <c r="BD58" s="114" t="str">
        <f ca="1">IF(AND('Raw Data'!R56&lt;&gt;"",'Raw Data'!R56&lt;&gt;0),ROUNDDOWN('Raw Data'!R56,Title!$M$1),"")</f>
        <v/>
      </c>
      <c r="BE58" s="110" t="str">
        <f ca="1">IF(AND('Raw Data'!S56&lt;&gt;"",'Raw Data'!S56&lt;&gt;0),'Raw Data'!S56,"")</f>
        <v/>
      </c>
      <c r="BF58" s="98" t="str">
        <f ca="1">IF(AND(BD58&gt;0,BD58&lt;&gt;""),IF(Title!$K$1=0,ROUNDDOWN((1000*BD$1)/BD58,2),ROUND((1000*BD$1)/BD58,2)),IF(BD58="","",0))</f>
        <v/>
      </c>
      <c r="BG58" s="74" t="str">
        <f ca="1">IF(OR(BD58&lt;&gt;"",BE58&lt;&gt;""),RANK(BH58,BH$5:INDIRECT(BG$1,TRUE)),"")</f>
        <v/>
      </c>
      <c r="BH58" s="77" t="str">
        <f t="shared" ca="1" si="30"/>
        <v/>
      </c>
      <c r="BI58" s="77" t="str">
        <f t="shared" ca="1" si="98"/>
        <v/>
      </c>
      <c r="BJ58" s="105" t="str">
        <f ca="1">IF(BI58&lt;&gt;"",RANK(BI58,BI$5:INDIRECT(BJ$1,TRUE)),"")</f>
        <v/>
      </c>
      <c r="BK58" s="114" t="str">
        <f ca="1">IF(AND('Raw Data'!T56&lt;&gt;"",'Raw Data'!T56&lt;&gt;0),ROUNDDOWN('Raw Data'!T56,Title!$M$1),"")</f>
        <v/>
      </c>
      <c r="BL58" s="110" t="str">
        <f ca="1">IF(AND('Raw Data'!U56&lt;&gt;"",'Raw Data'!U56&lt;&gt;0),'Raw Data'!U56,"")</f>
        <v/>
      </c>
      <c r="BM58" s="98" t="str">
        <f t="shared" ca="1" si="31"/>
        <v/>
      </c>
      <c r="BN58" s="74" t="str">
        <f ca="1">IF(OR(BK58&lt;&gt;"",BL58&lt;&gt;""),RANK(BO58,BO$5:INDIRECT(BN$1,TRUE)),"")</f>
        <v/>
      </c>
      <c r="BO58" s="77" t="str">
        <f t="shared" ca="1" si="32"/>
        <v/>
      </c>
      <c r="BP58" s="77" t="str">
        <f t="shared" ca="1" si="99"/>
        <v/>
      </c>
      <c r="BQ58" s="105" t="str">
        <f ca="1">IF(BP58&lt;&gt;"",RANK(BP58,BP$5:INDIRECT(BQ$1,TRUE)),"")</f>
        <v/>
      </c>
      <c r="BR58" s="114" t="str">
        <f ca="1">IF(AND('Raw Data'!V56&lt;&gt;"",'Raw Data'!V56&lt;&gt;0),ROUNDDOWN('Raw Data'!V56,Title!$M$1),"")</f>
        <v/>
      </c>
      <c r="BS58" s="110" t="str">
        <f ca="1">IF(AND('Raw Data'!W56&lt;&gt;"",'Raw Data'!W56&lt;&gt;0),'Raw Data'!W56,"")</f>
        <v/>
      </c>
      <c r="BT58" s="98" t="str">
        <f ca="1">IF(AND(BR58&gt;0,BR58&lt;&gt;""),IF(Title!$K$1=0,ROUNDDOWN((1000*BR$1)/BR58,2),ROUND((1000*BR$1)/BR58,2)),IF(BR58="","",0))</f>
        <v/>
      </c>
      <c r="BU58" s="74" t="str">
        <f ca="1">IF(OR(BR58&lt;&gt;"",BS58&lt;&gt;""),RANK(BV58,BV$5:INDIRECT(BU$1,TRUE)),"")</f>
        <v/>
      </c>
      <c r="BV58" s="77" t="str">
        <f t="shared" ca="1" si="33"/>
        <v/>
      </c>
      <c r="BW58" s="77" t="str">
        <f t="shared" ca="1" si="100"/>
        <v/>
      </c>
      <c r="BX58" s="105" t="str">
        <f ca="1">IF(BW58&lt;&gt;"",RANK(BW58,BW$5:INDIRECT(BX$1,TRUE)),"")</f>
        <v/>
      </c>
      <c r="BY58" s="114" t="str">
        <f ca="1">IF(AND('Raw Data'!X56&lt;&gt;"",'Raw Data'!X56&lt;&gt;0),ROUNDDOWN('Raw Data'!X56,Title!$M$1),"")</f>
        <v/>
      </c>
      <c r="BZ58" s="110" t="str">
        <f ca="1">IF(AND('Raw Data'!Y56&lt;&gt;"",'Raw Data'!Y56&lt;&gt;0),'Raw Data'!Y56,"")</f>
        <v/>
      </c>
      <c r="CA58" s="98" t="str">
        <f ca="1">IF(AND(BY58&gt;0,BY58&lt;&gt;""),IF(Title!$K$1=0,ROUNDDOWN((1000*BY$1)/BY58,2),ROUND((1000*BY$1)/BY58,2)),IF(BY58="","",0))</f>
        <v/>
      </c>
      <c r="CB58" s="74" t="str">
        <f ca="1">IF(OR(BY58&lt;&gt;"",BZ58&lt;&gt;""),RANK(CC58,CC$5:INDIRECT(CB$1,TRUE)),"")</f>
        <v/>
      </c>
      <c r="CC58" s="77" t="str">
        <f t="shared" ca="1" si="34"/>
        <v/>
      </c>
      <c r="CD58" s="77" t="str">
        <f t="shared" ca="1" si="101"/>
        <v/>
      </c>
      <c r="CE58" s="105" t="str">
        <f ca="1">IF(CD58&lt;&gt;"",RANK(CD58,CD$5:INDIRECT(CE$1,TRUE)),"")</f>
        <v/>
      </c>
      <c r="CF58" s="114" t="str">
        <f ca="1">IF(AND('Raw Data'!Z56&lt;&gt;"",'Raw Data'!Z56&lt;&gt;0),ROUNDDOWN('Raw Data'!Z56,Title!$M$1),"")</f>
        <v/>
      </c>
      <c r="CG58" s="110" t="str">
        <f ca="1">IF(AND('Raw Data'!AA56&lt;&gt;"",'Raw Data'!AA56&lt;&gt;0),'Raw Data'!AA56,"")</f>
        <v/>
      </c>
      <c r="CH58" s="98" t="str">
        <f ca="1">IF(AND(CF58&gt;0,CF58&lt;&gt;""),IF(Title!$K$1=0,ROUNDDOWN((1000*CF$1)/CF58,2),ROUND((1000*CF$1)/CF58,2)),IF(CF58="","",0))</f>
        <v/>
      </c>
      <c r="CI58" s="74" t="str">
        <f ca="1">IF(OR(CF58&lt;&gt;"",CG58&lt;&gt;""),RANK(CJ58,CJ$5:INDIRECT(CI$1,TRUE)),"")</f>
        <v/>
      </c>
      <c r="CJ58" s="77" t="str">
        <f t="shared" ca="1" si="35"/>
        <v/>
      </c>
      <c r="CK58" s="77" t="str">
        <f t="shared" ca="1" si="102"/>
        <v/>
      </c>
      <c r="CL58" s="105" t="str">
        <f ca="1">IF(CK58&lt;&gt;"",RANK(CK58,CK$5:INDIRECT(CL$1,TRUE)),"")</f>
        <v/>
      </c>
      <c r="CM58" s="114" t="str">
        <f ca="1">IF(AND('Raw Data'!AB56&lt;&gt;"",'Raw Data'!AB56&lt;&gt;0),ROUNDDOWN('Raw Data'!AB56,Title!$M$1),"")</f>
        <v/>
      </c>
      <c r="CN58" s="110" t="str">
        <f ca="1">IF(AND('Raw Data'!AC56&lt;&gt;"",'Raw Data'!AC56&lt;&gt;0),'Raw Data'!AC56,"")</f>
        <v/>
      </c>
      <c r="CO58" s="98" t="str">
        <f ca="1">IF(AND(CM58&gt;0,CM58&lt;&gt;""),IF(Title!$K$1=0,ROUNDDOWN((1000*CM$1)/CM58,2),ROUND((1000*CM$1)/CM58,2)),IF(CM58="","",0))</f>
        <v/>
      </c>
      <c r="CP58" s="74" t="str">
        <f ca="1">IF(OR(CM58&lt;&gt;"",CN58&lt;&gt;""),RANK(CQ58,CQ$5:INDIRECT(CP$1,TRUE)),"")</f>
        <v/>
      </c>
      <c r="CQ58" s="77" t="str">
        <f t="shared" ca="1" si="36"/>
        <v/>
      </c>
      <c r="CR58" s="77" t="str">
        <f t="shared" ca="1" si="103"/>
        <v/>
      </c>
      <c r="CS58" s="105" t="str">
        <f ca="1">IF(CR58&lt;&gt;"",RANK(CR58,CR$5:INDIRECT(CS$1,TRUE)),"")</f>
        <v/>
      </c>
      <c r="CT58" s="114" t="str">
        <f ca="1">IF(AND('Raw Data'!AD56&lt;&gt;"",'Raw Data'!AD56&lt;&gt;0),ROUNDDOWN('Raw Data'!AD56,Title!$M$1),"")</f>
        <v/>
      </c>
      <c r="CU58" s="110" t="str">
        <f ca="1">IF(AND('Raw Data'!AE56&lt;&gt;"",'Raw Data'!AE56&lt;&gt;0),'Raw Data'!AE56,"")</f>
        <v/>
      </c>
      <c r="CV58" s="98" t="str">
        <f ca="1">IF(AND(CT58&gt;0,CT58&lt;&gt;""),IF(Title!$K$1=0,ROUNDDOWN((1000*CT$1)/CT58,2),ROUND((1000*CT$1)/CT58,2)),IF(CT58="","",0))</f>
        <v/>
      </c>
      <c r="CW58" s="74" t="str">
        <f ca="1">IF(OR(CT58&lt;&gt;"",CU58&lt;&gt;""),RANK(CX58,CX$5:INDIRECT(CW$1,TRUE)),"")</f>
        <v/>
      </c>
      <c r="CX58" s="77" t="str">
        <f t="shared" ca="1" si="37"/>
        <v/>
      </c>
      <c r="CY58" s="77" t="str">
        <f t="shared" ca="1" si="104"/>
        <v/>
      </c>
      <c r="CZ58" s="105" t="str">
        <f ca="1">IF(CY58&lt;&gt;"",RANK(CY58,CY$5:INDIRECT(CZ$1,TRUE)),"")</f>
        <v/>
      </c>
      <c r="DA58" s="114" t="str">
        <f ca="1">IF(AND('Raw Data'!AF56&lt;&gt;"",'Raw Data'!AF56&lt;&gt;0),ROUNDDOWN('Raw Data'!AF56,Title!$M$1),"")</f>
        <v/>
      </c>
      <c r="DB58" s="110" t="str">
        <f ca="1">IF(AND('Raw Data'!AG56&lt;&gt;"",'Raw Data'!AG56&lt;&gt;0),'Raw Data'!AG56,"")</f>
        <v/>
      </c>
      <c r="DC58" s="98" t="str">
        <f ca="1">IF(AND(DA58&gt;0,DA58&lt;&gt;""),IF(Title!$K$1=0,ROUNDDOWN((1000*DA$1)/DA58,2),ROUND((1000*DA$1)/DA58,2)),IF(DA58="","",0))</f>
        <v/>
      </c>
      <c r="DD58" s="74" t="str">
        <f ca="1">IF(OR(DA58&lt;&gt;"",DB58&lt;&gt;""),RANK(DE58,DE$5:INDIRECT(DD$1,TRUE)),"")</f>
        <v/>
      </c>
      <c r="DE58" s="77" t="str">
        <f t="shared" ca="1" si="38"/>
        <v/>
      </c>
      <c r="DF58" s="77" t="str">
        <f t="shared" ca="1" si="105"/>
        <v/>
      </c>
      <c r="DG58" s="105" t="str">
        <f ca="1">IF(DF58&lt;&gt;"",RANK(DF58,DF$5:INDIRECT(DG$1,TRUE)),"")</f>
        <v/>
      </c>
      <c r="DH58" s="114" t="str">
        <f ca="1">IF(AND('Raw Data'!AH56&lt;&gt;"",'Raw Data'!AH56&lt;&gt;0),ROUNDDOWN('Raw Data'!AH56,Title!$M$1),"")</f>
        <v/>
      </c>
      <c r="DI58" s="110" t="str">
        <f ca="1">IF(AND('Raw Data'!AI56&lt;&gt;"",'Raw Data'!AI56&lt;&gt;0),'Raw Data'!AI56,"")</f>
        <v/>
      </c>
      <c r="DJ58" s="98" t="str">
        <f ca="1">IF(AND(DH58&gt;0,DH58&lt;&gt;""),IF(Title!$K$1=0,ROUNDDOWN((1000*DH$1)/DH58,2),ROUND((1000*DH$1)/DH58,2)),IF(DH58="","",0))</f>
        <v/>
      </c>
      <c r="DK58" s="74" t="str">
        <f ca="1">IF(OR(DH58&lt;&gt;"",DI58&lt;&gt;""),RANK(DL58,DL$5:INDIRECT(DK$1,TRUE)),"")</f>
        <v/>
      </c>
      <c r="DL58" s="77" t="str">
        <f t="shared" ca="1" si="39"/>
        <v/>
      </c>
      <c r="DM58" s="77" t="str">
        <f t="shared" ca="1" si="106"/>
        <v/>
      </c>
      <c r="DN58" s="105" t="str">
        <f ca="1">IF(DM58&lt;&gt;"",RANK(DM58,DM$5:INDIRECT(DN$1,TRUE)),"")</f>
        <v/>
      </c>
      <c r="DO58" s="114" t="str">
        <f ca="1">IF(AND('Raw Data'!AJ56&lt;&gt;"",'Raw Data'!AJ56&lt;&gt;0),ROUNDDOWN('Raw Data'!AJ56,Title!$M$1),"")</f>
        <v/>
      </c>
      <c r="DP58" s="110" t="str">
        <f ca="1">IF(AND('Raw Data'!AK56&lt;&gt;"",'Raw Data'!AK56&lt;&gt;0),'Raw Data'!AK56,"")</f>
        <v/>
      </c>
      <c r="DQ58" s="98" t="str">
        <f ca="1">IF(AND(DO58&gt;0,DO58&lt;&gt;""),IF(Title!$K$1=0,ROUNDDOWN((1000*DO$1)/DO58,2),ROUND((1000*DO$1)/DO58,2)),IF(DO58="","",0))</f>
        <v/>
      </c>
      <c r="DR58" s="74" t="str">
        <f ca="1">IF(OR(DO58&lt;&gt;"",DP58&lt;&gt;""),RANK(DS58,DS$5:INDIRECT(DR$1,TRUE)),"")</f>
        <v/>
      </c>
      <c r="DS58" s="77" t="str">
        <f t="shared" ca="1" si="40"/>
        <v/>
      </c>
      <c r="DT58" s="77" t="str">
        <f t="shared" ca="1" si="107"/>
        <v/>
      </c>
      <c r="DU58" s="105" t="str">
        <f ca="1">IF(DT58&lt;&gt;"",RANK(DT58,DT$5:INDIRECT(DU$1,TRUE)),"")</f>
        <v/>
      </c>
      <c r="DV58" s="114" t="str">
        <f ca="1">IF(AND('Raw Data'!AL56&lt;&gt;"",'Raw Data'!AL56&lt;&gt;0),ROUNDDOWN('Raw Data'!AL56,Title!$M$1),"")</f>
        <v/>
      </c>
      <c r="DW58" s="110" t="str">
        <f ca="1">IF(AND('Raw Data'!AM56&lt;&gt;"",'Raw Data'!AM56&lt;&gt;0),'Raw Data'!AM56,"")</f>
        <v/>
      </c>
      <c r="DX58" s="98" t="str">
        <f ca="1">IF(AND(DV58&gt;0,DV58&lt;&gt;""),IF(Title!$K$1=0,ROUNDDOWN((1000*DV$1)/DV58,2),ROUND((1000*DV$1)/DV58,2)),IF(DV58="","",0))</f>
        <v/>
      </c>
      <c r="DY58" s="74" t="str">
        <f ca="1">IF(OR(DV58&lt;&gt;"",DW58&lt;&gt;""),RANK(DZ58,DZ$5:INDIRECT(DY$1,TRUE)),"")</f>
        <v/>
      </c>
      <c r="DZ58" s="77" t="str">
        <f t="shared" ca="1" si="41"/>
        <v/>
      </c>
      <c r="EA58" s="77" t="str">
        <f t="shared" ca="1" si="108"/>
        <v/>
      </c>
      <c r="EB58" s="105" t="str">
        <f ca="1">IF(EA58&lt;&gt;"",RANK(EA58,EA$5:INDIRECT(EB$1,TRUE)),"")</f>
        <v/>
      </c>
      <c r="EC58" s="114" t="str">
        <f ca="1">IF(AND('Raw Data'!AN56&lt;&gt;"",'Raw Data'!AN56&lt;&gt;0),ROUNDDOWN('Raw Data'!AN56,Title!$M$1),"")</f>
        <v/>
      </c>
      <c r="ED58" s="110" t="str">
        <f ca="1">IF(AND('Raw Data'!AO56&lt;&gt;"",'Raw Data'!AO56&lt;&gt;0),'Raw Data'!AO56,"")</f>
        <v/>
      </c>
      <c r="EE58" s="98" t="str">
        <f ca="1">IF(AND(EC58&gt;0,EC58&lt;&gt;""),IF(Title!$K$1=0,ROUNDDOWN((1000*EC$1)/EC58,2),ROUND((1000*EC$1)/EC58,2)),IF(EC58="","",0))</f>
        <v/>
      </c>
      <c r="EF58" s="74" t="str">
        <f ca="1">IF(OR(EC58&lt;&gt;"",ED58&lt;&gt;""),RANK(EG58,EG$5:INDIRECT(EF$1,TRUE)),"")</f>
        <v/>
      </c>
      <c r="EG58" s="77" t="str">
        <f t="shared" ca="1" si="42"/>
        <v/>
      </c>
      <c r="EH58" s="77" t="str">
        <f t="shared" ca="1" si="109"/>
        <v/>
      </c>
      <c r="EI58" s="105" t="str">
        <f ca="1">IF(EH58&lt;&gt;"",RANK(EH58,EH$5:INDIRECT(EI$1,TRUE)),"")</f>
        <v/>
      </c>
      <c r="EJ58" s="114" t="str">
        <f ca="1">IF(AND('Raw Data'!AP56&lt;&gt;"",'Raw Data'!AP56&lt;&gt;0),ROUNDDOWN('Raw Data'!AP56,Title!$M$1),"")</f>
        <v/>
      </c>
      <c r="EK58" s="107" t="str">
        <f ca="1">IF(AND('Raw Data'!AQ56&lt;&gt;"",'Raw Data'!AQ56&lt;&gt;0),'Raw Data'!AQ56,"")</f>
        <v/>
      </c>
      <c r="EL58" s="98" t="str">
        <f ca="1">IF(AND(EJ58&gt;0,EJ58&lt;&gt;""),IF(Title!$K$1=0,ROUNDDOWN((1000*EJ$1)/EJ58,2),ROUND((1000*EJ$1)/EJ58,2)),IF(EJ58="","",0))</f>
        <v/>
      </c>
      <c r="EM58" s="74" t="str">
        <f ca="1">IF(OR(EJ58&lt;&gt;"",EK58&lt;&gt;""),RANK(EN58,EN$5:INDIRECT(EM$1,TRUE)),"")</f>
        <v/>
      </c>
      <c r="EN58" s="77" t="str">
        <f t="shared" ca="1" si="43"/>
        <v/>
      </c>
      <c r="EO58" s="77" t="str">
        <f t="shared" ca="1" si="110"/>
        <v/>
      </c>
      <c r="EP58" s="105" t="str">
        <f ca="1">IF(EO58&lt;&gt;"",RANK(EO58,EO$5:INDIRECT(EP$1,TRUE)),"")</f>
        <v/>
      </c>
      <c r="EQ58" s="74" t="str">
        <f t="shared" ca="1" si="44"/>
        <v>$ER$58:$FC$58</v>
      </c>
      <c r="ER58" s="77">
        <f t="shared" si="45"/>
        <v>0</v>
      </c>
      <c r="ES58" s="77">
        <f t="shared" ca="1" si="46"/>
        <v>0</v>
      </c>
      <c r="ET58" s="77">
        <f t="shared" ca="1" si="47"/>
        <v>0</v>
      </c>
      <c r="EU58" s="77">
        <f t="shared" ca="1" si="48"/>
        <v>0</v>
      </c>
      <c r="EV58" s="77">
        <f t="shared" ca="1" si="49"/>
        <v>0</v>
      </c>
      <c r="EW58" s="77">
        <f t="shared" ca="1" si="50"/>
        <v>0</v>
      </c>
      <c r="EX58" s="77">
        <f t="shared" ca="1" si="51"/>
        <v>0</v>
      </c>
      <c r="EY58" s="77">
        <f t="shared" ca="1" si="52"/>
        <v>0</v>
      </c>
      <c r="EZ58" s="77">
        <f t="shared" ca="1" si="53"/>
        <v>0</v>
      </c>
      <c r="FA58" s="77">
        <f t="shared" ca="1" si="54"/>
        <v>0</v>
      </c>
      <c r="FB58" s="77">
        <f t="shared" ca="1" si="55"/>
        <v>0</v>
      </c>
      <c r="FC58" s="77">
        <f t="shared" ca="1" si="56"/>
        <v>0</v>
      </c>
      <c r="FD58" s="77">
        <f t="shared" ca="1" si="57"/>
        <v>0</v>
      </c>
      <c r="FE58" s="77">
        <f t="shared" ca="1" si="58"/>
        <v>0</v>
      </c>
      <c r="FF58" s="77">
        <f t="shared" ca="1" si="59"/>
        <v>0</v>
      </c>
      <c r="FG58" s="77">
        <f t="shared" ca="1" si="60"/>
        <v>0</v>
      </c>
      <c r="FH58" s="77">
        <f t="shared" ca="1" si="61"/>
        <v>0</v>
      </c>
      <c r="FI58" s="77">
        <f t="shared" ca="1" si="62"/>
        <v>0</v>
      </c>
      <c r="FJ58" s="77">
        <f t="shared" ca="1" si="63"/>
        <v>0</v>
      </c>
      <c r="FK58" s="77">
        <f t="shared" ca="1" si="64"/>
        <v>0</v>
      </c>
      <c r="FL58" s="74" t="str">
        <f t="shared" si="65"/>
        <v>$FM$58:$FX$58</v>
      </c>
      <c r="FM58" s="78">
        <f t="shared" si="66"/>
        <v>0</v>
      </c>
      <c r="FN58" s="74">
        <f t="shared" si="67"/>
        <v>0</v>
      </c>
      <c r="FO58" s="74">
        <f t="shared" si="68"/>
        <v>0</v>
      </c>
      <c r="FP58" s="74">
        <f t="shared" si="69"/>
        <v>0</v>
      </c>
      <c r="FQ58" s="74">
        <f t="shared" si="70"/>
        <v>0</v>
      </c>
      <c r="FR58" s="74">
        <f t="shared" si="71"/>
        <v>0</v>
      </c>
      <c r="FS58" s="74">
        <f t="shared" si="72"/>
        <v>0</v>
      </c>
      <c r="FT58" s="74">
        <f t="shared" si="73"/>
        <v>0</v>
      </c>
      <c r="FU58" s="74">
        <f t="shared" si="74"/>
        <v>0</v>
      </c>
      <c r="FV58" s="74">
        <f t="shared" si="75"/>
        <v>0</v>
      </c>
      <c r="FW58" s="74">
        <f t="shared" si="76"/>
        <v>0</v>
      </c>
      <c r="FX58" s="74">
        <f t="shared" si="77"/>
        <v>0</v>
      </c>
      <c r="FY58" s="74">
        <f t="shared" si="78"/>
        <v>0</v>
      </c>
      <c r="FZ58" s="74">
        <f t="shared" si="79"/>
        <v>0</v>
      </c>
      <c r="GA58" s="74">
        <f t="shared" si="80"/>
        <v>0</v>
      </c>
      <c r="GB58" s="74">
        <f t="shared" si="81"/>
        <v>0</v>
      </c>
      <c r="GC58" s="74">
        <f t="shared" si="82"/>
        <v>0</v>
      </c>
      <c r="GD58" s="74">
        <f t="shared" si="83"/>
        <v>0</v>
      </c>
      <c r="GE58" s="74">
        <f t="shared" si="84"/>
        <v>0</v>
      </c>
      <c r="GF58" s="74">
        <f t="shared" si="85"/>
        <v>0</v>
      </c>
      <c r="GG58" s="74" t="str">
        <f t="shared" si="86"/>
        <v>GS58</v>
      </c>
      <c r="GH58" s="77">
        <f ca="1">GetDiscardScore($ER58:ER58,GH$1)</f>
        <v>0</v>
      </c>
      <c r="GI58" s="77">
        <f ca="1">GetDiscardScore($ER58:ES58,GI$1)</f>
        <v>0</v>
      </c>
      <c r="GJ58" s="77">
        <f ca="1">GetDiscardScore($ER58:ET58,GJ$1)</f>
        <v>0</v>
      </c>
      <c r="GK58" s="77">
        <f ca="1">GetDiscardScore($ER58:EU58,GK$1)</f>
        <v>0</v>
      </c>
      <c r="GL58" s="77">
        <f ca="1">GetDiscardScore($ER58:EV58,GL$1)</f>
        <v>0</v>
      </c>
      <c r="GM58" s="77">
        <f ca="1">GetDiscardScore($ER58:EW58,GM$1)</f>
        <v>0</v>
      </c>
      <c r="GN58" s="77">
        <f ca="1">GetDiscardScore($ER58:EX58,GN$1)</f>
        <v>0</v>
      </c>
      <c r="GO58" s="77">
        <f ca="1">GetDiscardScore($ER58:EY58,GO$1)</f>
        <v>0</v>
      </c>
      <c r="GP58" s="77">
        <f ca="1">GetDiscardScore($ER58:EZ58,GP$1)</f>
        <v>0</v>
      </c>
      <c r="GQ58" s="77">
        <f ca="1">GetDiscardScore($ER58:FA58,GQ$1)</f>
        <v>0</v>
      </c>
      <c r="GR58" s="77">
        <f ca="1">GetDiscardScore($ER58:FB58,GR$1)</f>
        <v>0</v>
      </c>
      <c r="GS58" s="77">
        <f ca="1">GetDiscardScore($ER58:FC58,GS$1)</f>
        <v>0</v>
      </c>
      <c r="GT58" s="77">
        <f ca="1">GetDiscardScore($ER58:FD58,GT$1)</f>
        <v>0</v>
      </c>
      <c r="GU58" s="77">
        <f ca="1">GetDiscardScore($ER58:FE58,GU$1)</f>
        <v>0</v>
      </c>
      <c r="GV58" s="77">
        <f ca="1">GetDiscardScore($ER58:FF58,GV$1)</f>
        <v>0</v>
      </c>
      <c r="GW58" s="77">
        <f ca="1">GetDiscardScore($ER58:FG58,GW$1)</f>
        <v>0</v>
      </c>
      <c r="GX58" s="77">
        <f ca="1">GetDiscardScore($ER58:FH58,GX$1)</f>
        <v>0</v>
      </c>
      <c r="GY58" s="77">
        <f ca="1">GetDiscardScore($ER58:FI58,GY$1)</f>
        <v>0</v>
      </c>
      <c r="GZ58" s="77">
        <f ca="1">GetDiscardScore($ER58:FJ58,GZ$1)</f>
        <v>0</v>
      </c>
      <c r="HA58" s="77">
        <f ca="1">GetDiscardScore($ER58:FK58,HA$1)</f>
        <v>0</v>
      </c>
      <c r="HB58" s="79" t="str">
        <f t="shared" ca="1" si="87"/>
        <v/>
      </c>
      <c r="HC58" s="78" t="str">
        <f ca="1">IF(HB58&lt;&gt;"",RANK(HB58,HB$5:INDIRECT(HC$1,TRUE),0),"")</f>
        <v/>
      </c>
      <c r="HD58" s="76" t="str">
        <f t="shared" ca="1" si="88"/>
        <v/>
      </c>
    </row>
    <row r="59" spans="1:212" s="51" customFormat="1" ht="11.25">
      <c r="A59" s="41">
        <v>55</v>
      </c>
      <c r="B59" s="41" t="str">
        <f ca="1">IF('Raw Data'!B57&lt;&gt;"",'Raw Data'!B57,"")</f>
        <v/>
      </c>
      <c r="C59" s="51" t="str">
        <f ca="1">IF('Raw Data'!C57&lt;&gt;"",'Raw Data'!C57,"")</f>
        <v/>
      </c>
      <c r="D59" s="42" t="str">
        <f t="shared" ca="1" si="22"/>
        <v/>
      </c>
      <c r="E59" s="69" t="str">
        <f t="shared" ca="1" si="23"/>
        <v/>
      </c>
      <c r="F59" s="99" t="str">
        <f t="shared" ca="1" si="90"/>
        <v/>
      </c>
      <c r="G59" s="111" t="str">
        <f ca="1">IF(AND('Raw Data'!D57&lt;&gt;"",'Raw Data'!D57&lt;&gt;0),ROUNDDOWN('Raw Data'!D57,Title!$M$1),"")</f>
        <v/>
      </c>
      <c r="H59" s="109" t="str">
        <f ca="1">IF(AND('Raw Data'!E57&lt;&gt;"",'Raw Data'!E57&lt;&gt;0),'Raw Data'!E57,"")</f>
        <v/>
      </c>
      <c r="I59" s="97" t="str">
        <f ca="1">IF(AND(G59&lt;&gt;"",G59&gt;0),IF(Title!$K$1=0,ROUNDDOWN((1000*G$1)/G59,2),ROUND((1000*G$1)/G59,2)),IF(G59="","",0))</f>
        <v/>
      </c>
      <c r="J59" s="51" t="str">
        <f ca="1">IF(K59&lt;&gt;0,RANK(K59,K$5:INDIRECT(J$1,TRUE)),"")</f>
        <v/>
      </c>
      <c r="K59" s="71">
        <f t="shared" ca="1" si="89"/>
        <v>0</v>
      </c>
      <c r="L59" s="71" t="str">
        <f t="shared" ca="1" si="91"/>
        <v/>
      </c>
      <c r="M59" s="104" t="str">
        <f ca="1">IF(L59&lt;&gt;"",RANK(L59,L$5:INDIRECT(M$1,TRUE)),"")</f>
        <v/>
      </c>
      <c r="N59" s="111" t="str">
        <f ca="1">IF(AND('Raw Data'!F57&lt;&gt;"",'Raw Data'!F57&lt;&gt;0),ROUNDDOWN('Raw Data'!F57,Title!$M$1),"")</f>
        <v/>
      </c>
      <c r="O59" s="109" t="str">
        <f ca="1">IF(AND('Raw Data'!G57&lt;&gt;"",'Raw Data'!G57&lt;&gt;0),'Raw Data'!G57,"")</f>
        <v/>
      </c>
      <c r="P59" s="97" t="str">
        <f ca="1">IF(AND(N59&gt;0,N59&lt;&gt;""),IF(Title!$K$1=0,ROUNDDOWN((1000*N$1)/N59,2),ROUND((1000*N$1)/N59,2)),IF(N59="","",0))</f>
        <v/>
      </c>
      <c r="Q59" s="51" t="str">
        <f ca="1">IF(OR(N59&lt;&gt;"",O59&lt;&gt;""),RANK(R59,R$5:INDIRECT(Q$1,TRUE)),"")</f>
        <v/>
      </c>
      <c r="R59" s="71" t="str">
        <f t="shared" ca="1" si="24"/>
        <v/>
      </c>
      <c r="S59" s="71" t="str">
        <f t="shared" ca="1" si="92"/>
        <v/>
      </c>
      <c r="T59" s="104" t="str">
        <f ca="1">IF(S59&lt;&gt;"",RANK(S59,S$5:INDIRECT(T$1,TRUE)),"")</f>
        <v/>
      </c>
      <c r="U59" s="111" t="str">
        <f ca="1">IF(AND('Raw Data'!H57&lt;&gt;"",'Raw Data'!H57&lt;&gt;0),ROUNDDOWN('Raw Data'!H57,Title!$M$1),"")</f>
        <v/>
      </c>
      <c r="V59" s="109" t="str">
        <f ca="1">IF(AND('Raw Data'!I57&lt;&gt;"",'Raw Data'!I57&lt;&gt;0),'Raw Data'!I57,"")</f>
        <v/>
      </c>
      <c r="W59" s="97" t="str">
        <f ca="1">IF(AND(U59&gt;0,U59&lt;&gt;""),IF(Title!$K$1=0,ROUNDDOWN((1000*U$1)/U59,2),ROUND((1000*U$1)/U59,2)),IF(U59="","",0))</f>
        <v/>
      </c>
      <c r="X59" s="51" t="str">
        <f ca="1">IF(OR(U59&lt;&gt;"",V59&lt;&gt;""),RANK(Y59,Y$5:INDIRECT(X$1,TRUE)),"")</f>
        <v/>
      </c>
      <c r="Y59" s="71" t="str">
        <f t="shared" ca="1" si="25"/>
        <v/>
      </c>
      <c r="Z59" s="71" t="str">
        <f t="shared" ca="1" si="93"/>
        <v/>
      </c>
      <c r="AA59" s="104" t="str">
        <f ca="1">IF(Z59&lt;&gt;"",RANK(Z59,Z$5:INDIRECT(AA$1,TRUE)),"")</f>
        <v/>
      </c>
      <c r="AB59" s="111" t="str">
        <f ca="1">IF(AND('Raw Data'!J57&lt;&gt;"",'Raw Data'!J57&lt;&gt;0),ROUNDDOWN('Raw Data'!J57,Title!$M$1),"")</f>
        <v/>
      </c>
      <c r="AC59" s="109" t="str">
        <f ca="1">IF(AND('Raw Data'!K57&lt;&gt;"",'Raw Data'!K57&lt;&gt;0),'Raw Data'!K57,"")</f>
        <v/>
      </c>
      <c r="AD59" s="97" t="str">
        <f ca="1">IF(AND(AB59&gt;0,AB59&lt;&gt;""),IF(Title!$K$1=0,ROUNDDOWN((1000*AB$1)/AB59,2),ROUND((1000*AB$1)/AB59,2)),IF(AB59="","",0))</f>
        <v/>
      </c>
      <c r="AE59" s="51" t="str">
        <f ca="1">IF(OR(AB59&lt;&gt;"",AC59&lt;&gt;""),RANK(AF59,AF$5:INDIRECT(AE$1,TRUE)),"")</f>
        <v/>
      </c>
      <c r="AF59" s="71" t="str">
        <f t="shared" ca="1" si="26"/>
        <v/>
      </c>
      <c r="AG59" s="71" t="str">
        <f t="shared" ca="1" si="94"/>
        <v/>
      </c>
      <c r="AH59" s="104" t="str">
        <f ca="1">IF(AG59&lt;&gt;"",RANK(AG59,AG$5:INDIRECT(AH$1,TRUE)),"")</f>
        <v/>
      </c>
      <c r="AI59" s="111" t="str">
        <f ca="1">IF(AND('Raw Data'!L57&lt;&gt;"",'Raw Data'!L57&lt;&gt;0),ROUNDDOWN('Raw Data'!L57,Title!$M$1),"")</f>
        <v/>
      </c>
      <c r="AJ59" s="109" t="str">
        <f ca="1">IF(AND('Raw Data'!M57&lt;&gt;"",'Raw Data'!M57&lt;&gt;0),'Raw Data'!M57,"")</f>
        <v/>
      </c>
      <c r="AK59" s="97" t="str">
        <f ca="1">IF(AND(AI59&gt;0,AI59&lt;&gt;""),IF(Title!$K$1=0,ROUNDDOWN((1000*AI$1)/AI59,2),ROUND((1000*AI$1)/AI59,2)),IF(AI59="","",0))</f>
        <v/>
      </c>
      <c r="AL59" s="51" t="str">
        <f ca="1">IF(OR(AI59&lt;&gt;"",AJ59&lt;&gt;""),RANK(AM59,AM$5:INDIRECT(AL$1,TRUE)),"")</f>
        <v/>
      </c>
      <c r="AM59" s="71" t="str">
        <f t="shared" ca="1" si="27"/>
        <v/>
      </c>
      <c r="AN59" s="71" t="str">
        <f t="shared" ca="1" si="95"/>
        <v/>
      </c>
      <c r="AO59" s="104" t="str">
        <f ca="1">IF(AN59&lt;&gt;"",RANK(AN59,AN$5:INDIRECT(AO$1,TRUE)),"")</f>
        <v/>
      </c>
      <c r="AP59" s="111" t="str">
        <f ca="1">IF(AND('Raw Data'!N57&lt;&gt;"",'Raw Data'!N57&lt;&gt;0),ROUNDDOWN('Raw Data'!N57,Title!$M$1),"")</f>
        <v/>
      </c>
      <c r="AQ59" s="109" t="str">
        <f ca="1">IF(AND('Raw Data'!O57&lt;&gt;"",'Raw Data'!O57&lt;&gt;0),'Raw Data'!O57,"")</f>
        <v/>
      </c>
      <c r="AR59" s="97" t="str">
        <f ca="1">IF(AND(AP59&gt;0,AP59&lt;&gt;""),IF(Title!$K$1=0,ROUNDDOWN((1000*AP$1)/AP59,2),ROUND((1000*AP$1)/AP59,2)),IF(AP59="","",0))</f>
        <v/>
      </c>
      <c r="AS59" s="51" t="str">
        <f ca="1">IF(OR(AP59&lt;&gt;"",AQ59&lt;&gt;""),RANK(AT59,AT$5:INDIRECT(AS$1,TRUE)),"")</f>
        <v/>
      </c>
      <c r="AT59" s="71" t="str">
        <f t="shared" ca="1" si="28"/>
        <v/>
      </c>
      <c r="AU59" s="71" t="str">
        <f t="shared" ca="1" si="96"/>
        <v/>
      </c>
      <c r="AV59" s="104" t="str">
        <f ca="1">IF(AU59&lt;&gt;"",RANK(AU59,AU$5:INDIRECT(AV$1,TRUE)),"")</f>
        <v/>
      </c>
      <c r="AW59" s="111" t="str">
        <f ca="1">IF(AND('Raw Data'!P57&lt;&gt;"",'Raw Data'!P57&lt;&gt;0),ROUNDDOWN('Raw Data'!P57,Title!$M$1),"")</f>
        <v/>
      </c>
      <c r="AX59" s="109" t="str">
        <f ca="1">IF(AND('Raw Data'!Q57&lt;&gt;"",'Raw Data'!Q57&lt;&gt;0),'Raw Data'!Q57,"")</f>
        <v/>
      </c>
      <c r="AY59" s="97" t="str">
        <f ca="1">IF(AND(AW59&gt;0,AW59&lt;&gt;""),IF(Title!$K$1=0,ROUNDDOWN((1000*AW$1)/AW59,2),ROUND((1000*AW$1)/AW59,2)),IF(AW59="","",0))</f>
        <v/>
      </c>
      <c r="AZ59" s="51" t="str">
        <f ca="1">IF(OR(AW59&lt;&gt;"",AX59&lt;&gt;""),RANK(BA59,BA$5:INDIRECT(AZ$1,TRUE)),"")</f>
        <v/>
      </c>
      <c r="BA59" s="71" t="str">
        <f t="shared" ca="1" si="29"/>
        <v/>
      </c>
      <c r="BB59" s="71" t="str">
        <f t="shared" ca="1" si="97"/>
        <v/>
      </c>
      <c r="BC59" s="104" t="str">
        <f ca="1">IF(BB59&lt;&gt;"",RANK(BB59,BB$5:INDIRECT(BC$1,TRUE)),"")</f>
        <v/>
      </c>
      <c r="BD59" s="111" t="str">
        <f ca="1">IF(AND('Raw Data'!R57&lt;&gt;"",'Raw Data'!R57&lt;&gt;0),ROUNDDOWN('Raw Data'!R57,Title!$M$1),"")</f>
        <v/>
      </c>
      <c r="BE59" s="109" t="str">
        <f ca="1">IF(AND('Raw Data'!S57&lt;&gt;"",'Raw Data'!S57&lt;&gt;0),'Raw Data'!S57,"")</f>
        <v/>
      </c>
      <c r="BF59" s="97" t="str">
        <f ca="1">IF(AND(BD59&gt;0,BD59&lt;&gt;""),IF(Title!$K$1=0,ROUNDDOWN((1000*BD$1)/BD59,2),ROUND((1000*BD$1)/BD59,2)),IF(BD59="","",0))</f>
        <v/>
      </c>
      <c r="BG59" s="51" t="str">
        <f ca="1">IF(OR(BD59&lt;&gt;"",BE59&lt;&gt;""),RANK(BH59,BH$5:INDIRECT(BG$1,TRUE)),"")</f>
        <v/>
      </c>
      <c r="BH59" s="71" t="str">
        <f t="shared" ca="1" si="30"/>
        <v/>
      </c>
      <c r="BI59" s="71" t="str">
        <f t="shared" ca="1" si="98"/>
        <v/>
      </c>
      <c r="BJ59" s="104" t="str">
        <f ca="1">IF(BI59&lt;&gt;"",RANK(BI59,BI$5:INDIRECT(BJ$1,TRUE)),"")</f>
        <v/>
      </c>
      <c r="BK59" s="111" t="str">
        <f ca="1">IF(AND('Raw Data'!T57&lt;&gt;"",'Raw Data'!T57&lt;&gt;0),ROUNDDOWN('Raw Data'!T57,Title!$M$1),"")</f>
        <v/>
      </c>
      <c r="BL59" s="109" t="str">
        <f ca="1">IF(AND('Raw Data'!U57&lt;&gt;"",'Raw Data'!U57&lt;&gt;0),'Raw Data'!U57,"")</f>
        <v/>
      </c>
      <c r="BM59" s="97" t="str">
        <f t="shared" ca="1" si="31"/>
        <v/>
      </c>
      <c r="BN59" s="51" t="str">
        <f ca="1">IF(OR(BK59&lt;&gt;"",BL59&lt;&gt;""),RANK(BO59,BO$5:INDIRECT(BN$1,TRUE)),"")</f>
        <v/>
      </c>
      <c r="BO59" s="71" t="str">
        <f t="shared" ca="1" si="32"/>
        <v/>
      </c>
      <c r="BP59" s="71" t="str">
        <f t="shared" ca="1" si="99"/>
        <v/>
      </c>
      <c r="BQ59" s="104" t="str">
        <f ca="1">IF(BP59&lt;&gt;"",RANK(BP59,BP$5:INDIRECT(BQ$1,TRUE)),"")</f>
        <v/>
      </c>
      <c r="BR59" s="111" t="str">
        <f ca="1">IF(AND('Raw Data'!V57&lt;&gt;"",'Raw Data'!V57&lt;&gt;0),ROUNDDOWN('Raw Data'!V57,Title!$M$1),"")</f>
        <v/>
      </c>
      <c r="BS59" s="109" t="str">
        <f ca="1">IF(AND('Raw Data'!W57&lt;&gt;"",'Raw Data'!W57&lt;&gt;0),'Raw Data'!W57,"")</f>
        <v/>
      </c>
      <c r="BT59" s="97" t="str">
        <f ca="1">IF(AND(BR59&gt;0,BR59&lt;&gt;""),IF(Title!$K$1=0,ROUNDDOWN((1000*BR$1)/BR59,2),ROUND((1000*BR$1)/BR59,2)),IF(BR59="","",0))</f>
        <v/>
      </c>
      <c r="BU59" s="51" t="str">
        <f ca="1">IF(OR(BR59&lt;&gt;"",BS59&lt;&gt;""),RANK(BV59,BV$5:INDIRECT(BU$1,TRUE)),"")</f>
        <v/>
      </c>
      <c r="BV59" s="71" t="str">
        <f t="shared" ca="1" si="33"/>
        <v/>
      </c>
      <c r="BW59" s="71" t="str">
        <f t="shared" ca="1" si="100"/>
        <v/>
      </c>
      <c r="BX59" s="104" t="str">
        <f ca="1">IF(BW59&lt;&gt;"",RANK(BW59,BW$5:INDIRECT(BX$1,TRUE)),"")</f>
        <v/>
      </c>
      <c r="BY59" s="111" t="str">
        <f ca="1">IF(AND('Raw Data'!X57&lt;&gt;"",'Raw Data'!X57&lt;&gt;0),ROUNDDOWN('Raw Data'!X57,Title!$M$1),"")</f>
        <v/>
      </c>
      <c r="BZ59" s="109" t="str">
        <f ca="1">IF(AND('Raw Data'!Y57&lt;&gt;"",'Raw Data'!Y57&lt;&gt;0),'Raw Data'!Y57,"")</f>
        <v/>
      </c>
      <c r="CA59" s="97" t="str">
        <f ca="1">IF(AND(BY59&gt;0,BY59&lt;&gt;""),IF(Title!$K$1=0,ROUNDDOWN((1000*BY$1)/BY59,2),ROUND((1000*BY$1)/BY59,2)),IF(BY59="","",0))</f>
        <v/>
      </c>
      <c r="CB59" s="51" t="str">
        <f ca="1">IF(OR(BY59&lt;&gt;"",BZ59&lt;&gt;""),RANK(CC59,CC$5:INDIRECT(CB$1,TRUE)),"")</f>
        <v/>
      </c>
      <c r="CC59" s="71" t="str">
        <f t="shared" ca="1" si="34"/>
        <v/>
      </c>
      <c r="CD59" s="71" t="str">
        <f t="shared" ca="1" si="101"/>
        <v/>
      </c>
      <c r="CE59" s="104" t="str">
        <f ca="1">IF(CD59&lt;&gt;"",RANK(CD59,CD$5:INDIRECT(CE$1,TRUE)),"")</f>
        <v/>
      </c>
      <c r="CF59" s="111" t="str">
        <f ca="1">IF(AND('Raw Data'!Z57&lt;&gt;"",'Raw Data'!Z57&lt;&gt;0),ROUNDDOWN('Raw Data'!Z57,Title!$M$1),"")</f>
        <v/>
      </c>
      <c r="CG59" s="109" t="str">
        <f ca="1">IF(AND('Raw Data'!AA57&lt;&gt;"",'Raw Data'!AA57&lt;&gt;0),'Raw Data'!AA57,"")</f>
        <v/>
      </c>
      <c r="CH59" s="97" t="str">
        <f ca="1">IF(AND(CF59&gt;0,CF59&lt;&gt;""),IF(Title!$K$1=0,ROUNDDOWN((1000*CF$1)/CF59,2),ROUND((1000*CF$1)/CF59,2)),IF(CF59="","",0))</f>
        <v/>
      </c>
      <c r="CI59" s="51" t="str">
        <f ca="1">IF(OR(CF59&lt;&gt;"",CG59&lt;&gt;""),RANK(CJ59,CJ$5:INDIRECT(CI$1,TRUE)),"")</f>
        <v/>
      </c>
      <c r="CJ59" s="71" t="str">
        <f t="shared" ca="1" si="35"/>
        <v/>
      </c>
      <c r="CK59" s="71" t="str">
        <f t="shared" ca="1" si="102"/>
        <v/>
      </c>
      <c r="CL59" s="104" t="str">
        <f ca="1">IF(CK59&lt;&gt;"",RANK(CK59,CK$5:INDIRECT(CL$1,TRUE)),"")</f>
        <v/>
      </c>
      <c r="CM59" s="111" t="str">
        <f ca="1">IF(AND('Raw Data'!AB57&lt;&gt;"",'Raw Data'!AB57&lt;&gt;0),ROUNDDOWN('Raw Data'!AB57,Title!$M$1),"")</f>
        <v/>
      </c>
      <c r="CN59" s="109" t="str">
        <f ca="1">IF(AND('Raw Data'!AC57&lt;&gt;"",'Raw Data'!AC57&lt;&gt;0),'Raw Data'!AC57,"")</f>
        <v/>
      </c>
      <c r="CO59" s="97" t="str">
        <f ca="1">IF(AND(CM59&gt;0,CM59&lt;&gt;""),IF(Title!$K$1=0,ROUNDDOWN((1000*CM$1)/CM59,2),ROUND((1000*CM$1)/CM59,2)),IF(CM59="","",0))</f>
        <v/>
      </c>
      <c r="CP59" s="51" t="str">
        <f ca="1">IF(OR(CM59&lt;&gt;"",CN59&lt;&gt;""),RANK(CQ59,CQ$5:INDIRECT(CP$1,TRUE)),"")</f>
        <v/>
      </c>
      <c r="CQ59" s="71" t="str">
        <f t="shared" ca="1" si="36"/>
        <v/>
      </c>
      <c r="CR59" s="71" t="str">
        <f t="shared" ca="1" si="103"/>
        <v/>
      </c>
      <c r="CS59" s="104" t="str">
        <f ca="1">IF(CR59&lt;&gt;"",RANK(CR59,CR$5:INDIRECT(CS$1,TRUE)),"")</f>
        <v/>
      </c>
      <c r="CT59" s="111" t="str">
        <f ca="1">IF(AND('Raw Data'!AD57&lt;&gt;"",'Raw Data'!AD57&lt;&gt;0),ROUNDDOWN('Raw Data'!AD57,Title!$M$1),"")</f>
        <v/>
      </c>
      <c r="CU59" s="109" t="str">
        <f ca="1">IF(AND('Raw Data'!AE57&lt;&gt;"",'Raw Data'!AE57&lt;&gt;0),'Raw Data'!AE57,"")</f>
        <v/>
      </c>
      <c r="CV59" s="97" t="str">
        <f ca="1">IF(AND(CT59&gt;0,CT59&lt;&gt;""),IF(Title!$K$1=0,ROUNDDOWN((1000*CT$1)/CT59,2),ROUND((1000*CT$1)/CT59,2)),IF(CT59="","",0))</f>
        <v/>
      </c>
      <c r="CW59" s="51" t="str">
        <f ca="1">IF(OR(CT59&lt;&gt;"",CU59&lt;&gt;""),RANK(CX59,CX$5:INDIRECT(CW$1,TRUE)),"")</f>
        <v/>
      </c>
      <c r="CX59" s="71" t="str">
        <f t="shared" ca="1" si="37"/>
        <v/>
      </c>
      <c r="CY59" s="71" t="str">
        <f t="shared" ca="1" si="104"/>
        <v/>
      </c>
      <c r="CZ59" s="104" t="str">
        <f ca="1">IF(CY59&lt;&gt;"",RANK(CY59,CY$5:INDIRECT(CZ$1,TRUE)),"")</f>
        <v/>
      </c>
      <c r="DA59" s="111" t="str">
        <f ca="1">IF(AND('Raw Data'!AF57&lt;&gt;"",'Raw Data'!AF57&lt;&gt;0),ROUNDDOWN('Raw Data'!AF57,Title!$M$1),"")</f>
        <v/>
      </c>
      <c r="DB59" s="109" t="str">
        <f ca="1">IF(AND('Raw Data'!AG57&lt;&gt;"",'Raw Data'!AG57&lt;&gt;0),'Raw Data'!AG57,"")</f>
        <v/>
      </c>
      <c r="DC59" s="97" t="str">
        <f ca="1">IF(AND(DA59&gt;0,DA59&lt;&gt;""),IF(Title!$K$1=0,ROUNDDOWN((1000*DA$1)/DA59,2),ROUND((1000*DA$1)/DA59,2)),IF(DA59="","",0))</f>
        <v/>
      </c>
      <c r="DD59" s="51" t="str">
        <f ca="1">IF(OR(DA59&lt;&gt;"",DB59&lt;&gt;""),RANK(DE59,DE$5:INDIRECT(DD$1,TRUE)),"")</f>
        <v/>
      </c>
      <c r="DE59" s="71" t="str">
        <f t="shared" ca="1" si="38"/>
        <v/>
      </c>
      <c r="DF59" s="71" t="str">
        <f t="shared" ca="1" si="105"/>
        <v/>
      </c>
      <c r="DG59" s="104" t="str">
        <f ca="1">IF(DF59&lt;&gt;"",RANK(DF59,DF$5:INDIRECT(DG$1,TRUE)),"")</f>
        <v/>
      </c>
      <c r="DH59" s="111" t="str">
        <f ca="1">IF(AND('Raw Data'!AH57&lt;&gt;"",'Raw Data'!AH57&lt;&gt;0),ROUNDDOWN('Raw Data'!AH57,Title!$M$1),"")</f>
        <v/>
      </c>
      <c r="DI59" s="109" t="str">
        <f ca="1">IF(AND('Raw Data'!AI57&lt;&gt;"",'Raw Data'!AI57&lt;&gt;0),'Raw Data'!AI57,"")</f>
        <v/>
      </c>
      <c r="DJ59" s="97" t="str">
        <f ca="1">IF(AND(DH59&gt;0,DH59&lt;&gt;""),IF(Title!$K$1=0,ROUNDDOWN((1000*DH$1)/DH59,2),ROUND((1000*DH$1)/DH59,2)),IF(DH59="","",0))</f>
        <v/>
      </c>
      <c r="DK59" s="51" t="str">
        <f ca="1">IF(OR(DH59&lt;&gt;"",DI59&lt;&gt;""),RANK(DL59,DL$5:INDIRECT(DK$1,TRUE)),"")</f>
        <v/>
      </c>
      <c r="DL59" s="71" t="str">
        <f t="shared" ca="1" si="39"/>
        <v/>
      </c>
      <c r="DM59" s="71" t="str">
        <f t="shared" ca="1" si="106"/>
        <v/>
      </c>
      <c r="DN59" s="104" t="str">
        <f ca="1">IF(DM59&lt;&gt;"",RANK(DM59,DM$5:INDIRECT(DN$1,TRUE)),"")</f>
        <v/>
      </c>
      <c r="DO59" s="111" t="str">
        <f ca="1">IF(AND('Raw Data'!AJ57&lt;&gt;"",'Raw Data'!AJ57&lt;&gt;0),ROUNDDOWN('Raw Data'!AJ57,Title!$M$1),"")</f>
        <v/>
      </c>
      <c r="DP59" s="109" t="str">
        <f ca="1">IF(AND('Raw Data'!AK57&lt;&gt;"",'Raw Data'!AK57&lt;&gt;0),'Raw Data'!AK57,"")</f>
        <v/>
      </c>
      <c r="DQ59" s="97" t="str">
        <f ca="1">IF(AND(DO59&gt;0,DO59&lt;&gt;""),IF(Title!$K$1=0,ROUNDDOWN((1000*DO$1)/DO59,2),ROUND((1000*DO$1)/DO59,2)),IF(DO59="","",0))</f>
        <v/>
      </c>
      <c r="DR59" s="51" t="str">
        <f ca="1">IF(OR(DO59&lt;&gt;"",DP59&lt;&gt;""),RANK(DS59,DS$5:INDIRECT(DR$1,TRUE)),"")</f>
        <v/>
      </c>
      <c r="DS59" s="71" t="str">
        <f t="shared" ca="1" si="40"/>
        <v/>
      </c>
      <c r="DT59" s="71" t="str">
        <f t="shared" ca="1" si="107"/>
        <v/>
      </c>
      <c r="DU59" s="104" t="str">
        <f ca="1">IF(DT59&lt;&gt;"",RANK(DT59,DT$5:INDIRECT(DU$1,TRUE)),"")</f>
        <v/>
      </c>
      <c r="DV59" s="111" t="str">
        <f ca="1">IF(AND('Raw Data'!AL57&lt;&gt;"",'Raw Data'!AL57&lt;&gt;0),ROUNDDOWN('Raw Data'!AL57,Title!$M$1),"")</f>
        <v/>
      </c>
      <c r="DW59" s="109" t="str">
        <f ca="1">IF(AND('Raw Data'!AM57&lt;&gt;"",'Raw Data'!AM57&lt;&gt;0),'Raw Data'!AM57,"")</f>
        <v/>
      </c>
      <c r="DX59" s="97" t="str">
        <f ca="1">IF(AND(DV59&gt;0,DV59&lt;&gt;""),IF(Title!$K$1=0,ROUNDDOWN((1000*DV$1)/DV59,2),ROUND((1000*DV$1)/DV59,2)),IF(DV59="","",0))</f>
        <v/>
      </c>
      <c r="DY59" s="51" t="str">
        <f ca="1">IF(OR(DV59&lt;&gt;"",DW59&lt;&gt;""),RANK(DZ59,DZ$5:INDIRECT(DY$1,TRUE)),"")</f>
        <v/>
      </c>
      <c r="DZ59" s="71" t="str">
        <f t="shared" ca="1" si="41"/>
        <v/>
      </c>
      <c r="EA59" s="71" t="str">
        <f t="shared" ca="1" si="108"/>
        <v/>
      </c>
      <c r="EB59" s="104" t="str">
        <f ca="1">IF(EA59&lt;&gt;"",RANK(EA59,EA$5:INDIRECT(EB$1,TRUE)),"")</f>
        <v/>
      </c>
      <c r="EC59" s="111" t="str">
        <f ca="1">IF(AND('Raw Data'!AN57&lt;&gt;"",'Raw Data'!AN57&lt;&gt;0),ROUNDDOWN('Raw Data'!AN57,Title!$M$1),"")</f>
        <v/>
      </c>
      <c r="ED59" s="109" t="str">
        <f ca="1">IF(AND('Raw Data'!AO57&lt;&gt;"",'Raw Data'!AO57&lt;&gt;0),'Raw Data'!AO57,"")</f>
        <v/>
      </c>
      <c r="EE59" s="97" t="str">
        <f ca="1">IF(AND(EC59&gt;0,EC59&lt;&gt;""),IF(Title!$K$1=0,ROUNDDOWN((1000*EC$1)/EC59,2),ROUND((1000*EC$1)/EC59,2)),IF(EC59="","",0))</f>
        <v/>
      </c>
      <c r="EF59" s="51" t="str">
        <f ca="1">IF(OR(EC59&lt;&gt;"",ED59&lt;&gt;""),RANK(EG59,EG$5:INDIRECT(EF$1,TRUE)),"")</f>
        <v/>
      </c>
      <c r="EG59" s="71" t="str">
        <f t="shared" ca="1" si="42"/>
        <v/>
      </c>
      <c r="EH59" s="71" t="str">
        <f t="shared" ca="1" si="109"/>
        <v/>
      </c>
      <c r="EI59" s="104" t="str">
        <f ca="1">IF(EH59&lt;&gt;"",RANK(EH59,EH$5:INDIRECT(EI$1,TRUE)),"")</f>
        <v/>
      </c>
      <c r="EJ59" s="111" t="str">
        <f ca="1">IF(AND('Raw Data'!AP57&lt;&gt;"",'Raw Data'!AP57&lt;&gt;0),ROUNDDOWN('Raw Data'!AP57,Title!$M$1),"")</f>
        <v/>
      </c>
      <c r="EK59" s="106" t="str">
        <f ca="1">IF(AND('Raw Data'!AQ57&lt;&gt;"",'Raw Data'!AQ57&lt;&gt;0),'Raw Data'!AQ57,"")</f>
        <v/>
      </c>
      <c r="EL59" s="97" t="str">
        <f ca="1">IF(AND(EJ59&gt;0,EJ59&lt;&gt;""),IF(Title!$K$1=0,ROUNDDOWN((1000*EJ$1)/EJ59,2),ROUND((1000*EJ$1)/EJ59,2)),IF(EJ59="","",0))</f>
        <v/>
      </c>
      <c r="EM59" s="51" t="str">
        <f ca="1">IF(OR(EJ59&lt;&gt;"",EK59&lt;&gt;""),RANK(EN59,EN$5:INDIRECT(EM$1,TRUE)),"")</f>
        <v/>
      </c>
      <c r="EN59" s="71" t="str">
        <f t="shared" ca="1" si="43"/>
        <v/>
      </c>
      <c r="EO59" s="71" t="str">
        <f t="shared" ca="1" si="110"/>
        <v/>
      </c>
      <c r="EP59" s="104" t="str">
        <f ca="1">IF(EO59&lt;&gt;"",RANK(EO59,EO$5:INDIRECT(EP$1,TRUE)),"")</f>
        <v/>
      </c>
      <c r="EQ59" s="51" t="str">
        <f t="shared" ca="1" si="44"/>
        <v>$ER$59:$FC$59</v>
      </c>
      <c r="ER59" s="71">
        <f t="shared" si="45"/>
        <v>0</v>
      </c>
      <c r="ES59" s="71">
        <f t="shared" ca="1" si="46"/>
        <v>0</v>
      </c>
      <c r="ET59" s="71">
        <f t="shared" ca="1" si="47"/>
        <v>0</v>
      </c>
      <c r="EU59" s="71">
        <f t="shared" ca="1" si="48"/>
        <v>0</v>
      </c>
      <c r="EV59" s="71">
        <f t="shared" ca="1" si="49"/>
        <v>0</v>
      </c>
      <c r="EW59" s="71">
        <f t="shared" ca="1" si="50"/>
        <v>0</v>
      </c>
      <c r="EX59" s="71">
        <f t="shared" ca="1" si="51"/>
        <v>0</v>
      </c>
      <c r="EY59" s="71">
        <f t="shared" ca="1" si="52"/>
        <v>0</v>
      </c>
      <c r="EZ59" s="71">
        <f t="shared" ca="1" si="53"/>
        <v>0</v>
      </c>
      <c r="FA59" s="71">
        <f t="shared" ca="1" si="54"/>
        <v>0</v>
      </c>
      <c r="FB59" s="71">
        <f t="shared" ca="1" si="55"/>
        <v>0</v>
      </c>
      <c r="FC59" s="71">
        <f t="shared" ca="1" si="56"/>
        <v>0</v>
      </c>
      <c r="FD59" s="71">
        <f t="shared" ca="1" si="57"/>
        <v>0</v>
      </c>
      <c r="FE59" s="71">
        <f t="shared" ca="1" si="58"/>
        <v>0</v>
      </c>
      <c r="FF59" s="71">
        <f t="shared" ca="1" si="59"/>
        <v>0</v>
      </c>
      <c r="FG59" s="71">
        <f t="shared" ca="1" si="60"/>
        <v>0</v>
      </c>
      <c r="FH59" s="71">
        <f t="shared" ca="1" si="61"/>
        <v>0</v>
      </c>
      <c r="FI59" s="71">
        <f t="shared" ca="1" si="62"/>
        <v>0</v>
      </c>
      <c r="FJ59" s="71">
        <f t="shared" ca="1" si="63"/>
        <v>0</v>
      </c>
      <c r="FK59" s="71">
        <f t="shared" ca="1" si="64"/>
        <v>0</v>
      </c>
      <c r="FL59" s="51" t="str">
        <f t="shared" si="65"/>
        <v>$FM$59:$FX$59</v>
      </c>
      <c r="FM59" s="72">
        <f t="shared" si="66"/>
        <v>0</v>
      </c>
      <c r="FN59" s="51">
        <f t="shared" si="67"/>
        <v>0</v>
      </c>
      <c r="FO59" s="51">
        <f t="shared" si="68"/>
        <v>0</v>
      </c>
      <c r="FP59" s="51">
        <f t="shared" si="69"/>
        <v>0</v>
      </c>
      <c r="FQ59" s="51">
        <f t="shared" si="70"/>
        <v>0</v>
      </c>
      <c r="FR59" s="51">
        <f t="shared" si="71"/>
        <v>0</v>
      </c>
      <c r="FS59" s="51">
        <f t="shared" si="72"/>
        <v>0</v>
      </c>
      <c r="FT59" s="51">
        <f t="shared" si="73"/>
        <v>0</v>
      </c>
      <c r="FU59" s="51">
        <f t="shared" si="74"/>
        <v>0</v>
      </c>
      <c r="FV59" s="51">
        <f t="shared" si="75"/>
        <v>0</v>
      </c>
      <c r="FW59" s="51">
        <f t="shared" si="76"/>
        <v>0</v>
      </c>
      <c r="FX59" s="51">
        <f t="shared" si="77"/>
        <v>0</v>
      </c>
      <c r="FY59" s="51">
        <f t="shared" si="78"/>
        <v>0</v>
      </c>
      <c r="FZ59" s="51">
        <f t="shared" si="79"/>
        <v>0</v>
      </c>
      <c r="GA59" s="51">
        <f t="shared" si="80"/>
        <v>0</v>
      </c>
      <c r="GB59" s="51">
        <f t="shared" si="81"/>
        <v>0</v>
      </c>
      <c r="GC59" s="51">
        <f t="shared" si="82"/>
        <v>0</v>
      </c>
      <c r="GD59" s="51">
        <f t="shared" si="83"/>
        <v>0</v>
      </c>
      <c r="GE59" s="51">
        <f t="shared" si="84"/>
        <v>0</v>
      </c>
      <c r="GF59" s="51">
        <f t="shared" si="85"/>
        <v>0</v>
      </c>
      <c r="GG59" s="51" t="str">
        <f t="shared" si="86"/>
        <v>GS59</v>
      </c>
      <c r="GH59" s="71">
        <f ca="1">GetDiscardScore($ER59:ER59,GH$1)</f>
        <v>0</v>
      </c>
      <c r="GI59" s="71">
        <f ca="1">GetDiscardScore($ER59:ES59,GI$1)</f>
        <v>0</v>
      </c>
      <c r="GJ59" s="71">
        <f ca="1">GetDiscardScore($ER59:ET59,GJ$1)</f>
        <v>0</v>
      </c>
      <c r="GK59" s="71">
        <f ca="1">GetDiscardScore($ER59:EU59,GK$1)</f>
        <v>0</v>
      </c>
      <c r="GL59" s="71">
        <f ca="1">GetDiscardScore($ER59:EV59,GL$1)</f>
        <v>0</v>
      </c>
      <c r="GM59" s="71">
        <f ca="1">GetDiscardScore($ER59:EW59,GM$1)</f>
        <v>0</v>
      </c>
      <c r="GN59" s="71">
        <f ca="1">GetDiscardScore($ER59:EX59,GN$1)</f>
        <v>0</v>
      </c>
      <c r="GO59" s="71">
        <f ca="1">GetDiscardScore($ER59:EY59,GO$1)</f>
        <v>0</v>
      </c>
      <c r="GP59" s="71">
        <f ca="1">GetDiscardScore($ER59:EZ59,GP$1)</f>
        <v>0</v>
      </c>
      <c r="GQ59" s="71">
        <f ca="1">GetDiscardScore($ER59:FA59,GQ$1)</f>
        <v>0</v>
      </c>
      <c r="GR59" s="71">
        <f ca="1">GetDiscardScore($ER59:FB59,GR$1)</f>
        <v>0</v>
      </c>
      <c r="GS59" s="71">
        <f ca="1">GetDiscardScore($ER59:FC59,GS$1)</f>
        <v>0</v>
      </c>
      <c r="GT59" s="71">
        <f ca="1">GetDiscardScore($ER59:FD59,GT$1)</f>
        <v>0</v>
      </c>
      <c r="GU59" s="71">
        <f ca="1">GetDiscardScore($ER59:FE59,GU$1)</f>
        <v>0</v>
      </c>
      <c r="GV59" s="71">
        <f ca="1">GetDiscardScore($ER59:FF59,GV$1)</f>
        <v>0</v>
      </c>
      <c r="GW59" s="71">
        <f ca="1">GetDiscardScore($ER59:FG59,GW$1)</f>
        <v>0</v>
      </c>
      <c r="GX59" s="71">
        <f ca="1">GetDiscardScore($ER59:FH59,GX$1)</f>
        <v>0</v>
      </c>
      <c r="GY59" s="71">
        <f ca="1">GetDiscardScore($ER59:FI59,GY$1)</f>
        <v>0</v>
      </c>
      <c r="GZ59" s="71">
        <f ca="1">GetDiscardScore($ER59:FJ59,GZ$1)</f>
        <v>0</v>
      </c>
      <c r="HA59" s="71">
        <f ca="1">GetDiscardScore($ER59:FK59,HA$1)</f>
        <v>0</v>
      </c>
      <c r="HB59" s="73" t="str">
        <f t="shared" ca="1" si="87"/>
        <v/>
      </c>
      <c r="HC59" s="72" t="str">
        <f ca="1">IF(HB59&lt;&gt;"",RANK(HB59,HB$5:INDIRECT(HC$1,TRUE),0),"")</f>
        <v/>
      </c>
      <c r="HD59" s="70" t="str">
        <f t="shared" ca="1" si="88"/>
        <v/>
      </c>
    </row>
    <row r="60" spans="1:212" s="51" customFormat="1" ht="11.25">
      <c r="A60" s="41">
        <v>56</v>
      </c>
      <c r="B60" s="41" t="str">
        <f ca="1">IF('Raw Data'!B58&lt;&gt;"",'Raw Data'!B58,"")</f>
        <v/>
      </c>
      <c r="C60" s="51" t="str">
        <f ca="1">IF('Raw Data'!C58&lt;&gt;"",'Raw Data'!C58,"")</f>
        <v/>
      </c>
      <c r="D60" s="42" t="str">
        <f t="shared" ca="1" si="22"/>
        <v/>
      </c>
      <c r="E60" s="69" t="str">
        <f t="shared" ca="1" si="23"/>
        <v/>
      </c>
      <c r="F60" s="99" t="str">
        <f t="shared" ca="1" si="90"/>
        <v/>
      </c>
      <c r="G60" s="111" t="str">
        <f ca="1">IF(AND('Raw Data'!D58&lt;&gt;"",'Raw Data'!D58&lt;&gt;0),ROUNDDOWN('Raw Data'!D58,Title!$M$1),"")</f>
        <v/>
      </c>
      <c r="H60" s="109" t="str">
        <f ca="1">IF(AND('Raw Data'!E58&lt;&gt;"",'Raw Data'!E58&lt;&gt;0),'Raw Data'!E58,"")</f>
        <v/>
      </c>
      <c r="I60" s="97" t="str">
        <f ca="1">IF(AND(G60&lt;&gt;"",G60&gt;0),IF(Title!$K$1=0,ROUNDDOWN((1000*G$1)/G60,2),ROUND((1000*G$1)/G60,2)),IF(G60="","",0))</f>
        <v/>
      </c>
      <c r="J60" s="51" t="str">
        <f ca="1">IF(K60&lt;&gt;0,RANK(K60,K$5:INDIRECT(J$1,TRUE)),"")</f>
        <v/>
      </c>
      <c r="K60" s="71">
        <f t="shared" ca="1" si="89"/>
        <v>0</v>
      </c>
      <c r="L60" s="71" t="str">
        <f t="shared" ca="1" si="91"/>
        <v/>
      </c>
      <c r="M60" s="104" t="str">
        <f ca="1">IF(L60&lt;&gt;"",RANK(L60,L$5:INDIRECT(M$1,TRUE)),"")</f>
        <v/>
      </c>
      <c r="N60" s="111" t="str">
        <f ca="1">IF(AND('Raw Data'!F58&lt;&gt;"",'Raw Data'!F58&lt;&gt;0),ROUNDDOWN('Raw Data'!F58,Title!$M$1),"")</f>
        <v/>
      </c>
      <c r="O60" s="109" t="str">
        <f ca="1">IF(AND('Raw Data'!G58&lt;&gt;"",'Raw Data'!G58&lt;&gt;0),'Raw Data'!G58,"")</f>
        <v/>
      </c>
      <c r="P60" s="97" t="str">
        <f ca="1">IF(AND(N60&gt;0,N60&lt;&gt;""),IF(Title!$K$1=0,ROUNDDOWN((1000*N$1)/N60,2),ROUND((1000*N$1)/N60,2)),IF(N60="","",0))</f>
        <v/>
      </c>
      <c r="Q60" s="51" t="str">
        <f ca="1">IF(OR(N60&lt;&gt;"",O60&lt;&gt;""),RANK(R60,R$5:INDIRECT(Q$1,TRUE)),"")</f>
        <v/>
      </c>
      <c r="R60" s="71" t="str">
        <f t="shared" ca="1" si="24"/>
        <v/>
      </c>
      <c r="S60" s="71" t="str">
        <f t="shared" ca="1" si="92"/>
        <v/>
      </c>
      <c r="T60" s="104" t="str">
        <f ca="1">IF(S60&lt;&gt;"",RANK(S60,S$5:INDIRECT(T$1,TRUE)),"")</f>
        <v/>
      </c>
      <c r="U60" s="111" t="str">
        <f ca="1">IF(AND('Raw Data'!H58&lt;&gt;"",'Raw Data'!H58&lt;&gt;0),ROUNDDOWN('Raw Data'!H58,Title!$M$1),"")</f>
        <v/>
      </c>
      <c r="V60" s="109" t="str">
        <f ca="1">IF(AND('Raw Data'!I58&lt;&gt;"",'Raw Data'!I58&lt;&gt;0),'Raw Data'!I58,"")</f>
        <v/>
      </c>
      <c r="W60" s="97" t="str">
        <f ca="1">IF(AND(U60&gt;0,U60&lt;&gt;""),IF(Title!$K$1=0,ROUNDDOWN((1000*U$1)/U60,2),ROUND((1000*U$1)/U60,2)),IF(U60="","",0))</f>
        <v/>
      </c>
      <c r="X60" s="51" t="str">
        <f ca="1">IF(OR(U60&lt;&gt;"",V60&lt;&gt;""),RANK(Y60,Y$5:INDIRECT(X$1,TRUE)),"")</f>
        <v/>
      </c>
      <c r="Y60" s="71" t="str">
        <f t="shared" ca="1" si="25"/>
        <v/>
      </c>
      <c r="Z60" s="71" t="str">
        <f t="shared" ca="1" si="93"/>
        <v/>
      </c>
      <c r="AA60" s="104" t="str">
        <f ca="1">IF(Z60&lt;&gt;"",RANK(Z60,Z$5:INDIRECT(AA$1,TRUE)),"")</f>
        <v/>
      </c>
      <c r="AB60" s="111" t="str">
        <f ca="1">IF(AND('Raw Data'!J58&lt;&gt;"",'Raw Data'!J58&lt;&gt;0),ROUNDDOWN('Raw Data'!J58,Title!$M$1),"")</f>
        <v/>
      </c>
      <c r="AC60" s="109" t="str">
        <f ca="1">IF(AND('Raw Data'!K58&lt;&gt;"",'Raw Data'!K58&lt;&gt;0),'Raw Data'!K58,"")</f>
        <v/>
      </c>
      <c r="AD60" s="97" t="str">
        <f ca="1">IF(AND(AB60&gt;0,AB60&lt;&gt;""),IF(Title!$K$1=0,ROUNDDOWN((1000*AB$1)/AB60,2),ROUND((1000*AB$1)/AB60,2)),IF(AB60="","",0))</f>
        <v/>
      </c>
      <c r="AE60" s="51" t="str">
        <f ca="1">IF(OR(AB60&lt;&gt;"",AC60&lt;&gt;""),RANK(AF60,AF$5:INDIRECT(AE$1,TRUE)),"")</f>
        <v/>
      </c>
      <c r="AF60" s="71" t="str">
        <f t="shared" ca="1" si="26"/>
        <v/>
      </c>
      <c r="AG60" s="71" t="str">
        <f t="shared" ca="1" si="94"/>
        <v/>
      </c>
      <c r="AH60" s="104" t="str">
        <f ca="1">IF(AG60&lt;&gt;"",RANK(AG60,AG$5:INDIRECT(AH$1,TRUE)),"")</f>
        <v/>
      </c>
      <c r="AI60" s="111" t="str">
        <f ca="1">IF(AND('Raw Data'!L58&lt;&gt;"",'Raw Data'!L58&lt;&gt;0),ROUNDDOWN('Raw Data'!L58,Title!$M$1),"")</f>
        <v/>
      </c>
      <c r="AJ60" s="109" t="str">
        <f ca="1">IF(AND('Raw Data'!M58&lt;&gt;"",'Raw Data'!M58&lt;&gt;0),'Raw Data'!M58,"")</f>
        <v/>
      </c>
      <c r="AK60" s="97" t="str">
        <f ca="1">IF(AND(AI60&gt;0,AI60&lt;&gt;""),IF(Title!$K$1=0,ROUNDDOWN((1000*AI$1)/AI60,2),ROUND((1000*AI$1)/AI60,2)),IF(AI60="","",0))</f>
        <v/>
      </c>
      <c r="AL60" s="51" t="str">
        <f ca="1">IF(OR(AI60&lt;&gt;"",AJ60&lt;&gt;""),RANK(AM60,AM$5:INDIRECT(AL$1,TRUE)),"")</f>
        <v/>
      </c>
      <c r="AM60" s="71" t="str">
        <f t="shared" ca="1" si="27"/>
        <v/>
      </c>
      <c r="AN60" s="71" t="str">
        <f t="shared" ca="1" si="95"/>
        <v/>
      </c>
      <c r="AO60" s="104" t="str">
        <f ca="1">IF(AN60&lt;&gt;"",RANK(AN60,AN$5:INDIRECT(AO$1,TRUE)),"")</f>
        <v/>
      </c>
      <c r="AP60" s="111" t="str">
        <f ca="1">IF(AND('Raw Data'!N58&lt;&gt;"",'Raw Data'!N58&lt;&gt;0),ROUNDDOWN('Raw Data'!N58,Title!$M$1),"")</f>
        <v/>
      </c>
      <c r="AQ60" s="109" t="str">
        <f ca="1">IF(AND('Raw Data'!O58&lt;&gt;"",'Raw Data'!O58&lt;&gt;0),'Raw Data'!O58,"")</f>
        <v/>
      </c>
      <c r="AR60" s="97" t="str">
        <f ca="1">IF(AND(AP60&gt;0,AP60&lt;&gt;""),IF(Title!$K$1=0,ROUNDDOWN((1000*AP$1)/AP60,2),ROUND((1000*AP$1)/AP60,2)),IF(AP60="","",0))</f>
        <v/>
      </c>
      <c r="AS60" s="51" t="str">
        <f ca="1">IF(OR(AP60&lt;&gt;"",AQ60&lt;&gt;""),RANK(AT60,AT$5:INDIRECT(AS$1,TRUE)),"")</f>
        <v/>
      </c>
      <c r="AT60" s="71" t="str">
        <f t="shared" ca="1" si="28"/>
        <v/>
      </c>
      <c r="AU60" s="71" t="str">
        <f t="shared" ca="1" si="96"/>
        <v/>
      </c>
      <c r="AV60" s="104" t="str">
        <f ca="1">IF(AU60&lt;&gt;"",RANK(AU60,AU$5:INDIRECT(AV$1,TRUE)),"")</f>
        <v/>
      </c>
      <c r="AW60" s="111" t="str">
        <f ca="1">IF(AND('Raw Data'!P58&lt;&gt;"",'Raw Data'!P58&lt;&gt;0),ROUNDDOWN('Raw Data'!P58,Title!$M$1),"")</f>
        <v/>
      </c>
      <c r="AX60" s="109" t="str">
        <f ca="1">IF(AND('Raw Data'!Q58&lt;&gt;"",'Raw Data'!Q58&lt;&gt;0),'Raw Data'!Q58,"")</f>
        <v/>
      </c>
      <c r="AY60" s="97" t="str">
        <f ca="1">IF(AND(AW60&gt;0,AW60&lt;&gt;""),IF(Title!$K$1=0,ROUNDDOWN((1000*AW$1)/AW60,2),ROUND((1000*AW$1)/AW60,2)),IF(AW60="","",0))</f>
        <v/>
      </c>
      <c r="AZ60" s="51" t="str">
        <f ca="1">IF(OR(AW60&lt;&gt;"",AX60&lt;&gt;""),RANK(BA60,BA$5:INDIRECT(AZ$1,TRUE)),"")</f>
        <v/>
      </c>
      <c r="BA60" s="71" t="str">
        <f t="shared" ca="1" si="29"/>
        <v/>
      </c>
      <c r="BB60" s="71" t="str">
        <f t="shared" ca="1" si="97"/>
        <v/>
      </c>
      <c r="BC60" s="104" t="str">
        <f ca="1">IF(BB60&lt;&gt;"",RANK(BB60,BB$5:INDIRECT(BC$1,TRUE)),"")</f>
        <v/>
      </c>
      <c r="BD60" s="111" t="str">
        <f ca="1">IF(AND('Raw Data'!R58&lt;&gt;"",'Raw Data'!R58&lt;&gt;0),ROUNDDOWN('Raw Data'!R58,Title!$M$1),"")</f>
        <v/>
      </c>
      <c r="BE60" s="109" t="str">
        <f ca="1">IF(AND('Raw Data'!S58&lt;&gt;"",'Raw Data'!S58&lt;&gt;0),'Raw Data'!S58,"")</f>
        <v/>
      </c>
      <c r="BF60" s="97" t="str">
        <f ca="1">IF(AND(BD60&gt;0,BD60&lt;&gt;""),IF(Title!$K$1=0,ROUNDDOWN((1000*BD$1)/BD60,2),ROUND((1000*BD$1)/BD60,2)),IF(BD60="","",0))</f>
        <v/>
      </c>
      <c r="BG60" s="51" t="str">
        <f ca="1">IF(OR(BD60&lt;&gt;"",BE60&lt;&gt;""),RANK(BH60,BH$5:INDIRECT(BG$1,TRUE)),"")</f>
        <v/>
      </c>
      <c r="BH60" s="71" t="str">
        <f t="shared" ca="1" si="30"/>
        <v/>
      </c>
      <c r="BI60" s="71" t="str">
        <f t="shared" ca="1" si="98"/>
        <v/>
      </c>
      <c r="BJ60" s="104" t="str">
        <f ca="1">IF(BI60&lt;&gt;"",RANK(BI60,BI$5:INDIRECT(BJ$1,TRUE)),"")</f>
        <v/>
      </c>
      <c r="BK60" s="111" t="str">
        <f ca="1">IF(AND('Raw Data'!T58&lt;&gt;"",'Raw Data'!T58&lt;&gt;0),ROUNDDOWN('Raw Data'!T58,Title!$M$1),"")</f>
        <v/>
      </c>
      <c r="BL60" s="109" t="str">
        <f ca="1">IF(AND('Raw Data'!U58&lt;&gt;"",'Raw Data'!U58&lt;&gt;0),'Raw Data'!U58,"")</f>
        <v/>
      </c>
      <c r="BM60" s="97" t="str">
        <f t="shared" ca="1" si="31"/>
        <v/>
      </c>
      <c r="BN60" s="51" t="str">
        <f ca="1">IF(OR(BK60&lt;&gt;"",BL60&lt;&gt;""),RANK(BO60,BO$5:INDIRECT(BN$1,TRUE)),"")</f>
        <v/>
      </c>
      <c r="BO60" s="71" t="str">
        <f t="shared" ca="1" si="32"/>
        <v/>
      </c>
      <c r="BP60" s="71" t="str">
        <f t="shared" ca="1" si="99"/>
        <v/>
      </c>
      <c r="BQ60" s="104" t="str">
        <f ca="1">IF(BP60&lt;&gt;"",RANK(BP60,BP$5:INDIRECT(BQ$1,TRUE)),"")</f>
        <v/>
      </c>
      <c r="BR60" s="111" t="str">
        <f ca="1">IF(AND('Raw Data'!V58&lt;&gt;"",'Raw Data'!V58&lt;&gt;0),ROUNDDOWN('Raw Data'!V58,Title!$M$1),"")</f>
        <v/>
      </c>
      <c r="BS60" s="109" t="str">
        <f ca="1">IF(AND('Raw Data'!W58&lt;&gt;"",'Raw Data'!W58&lt;&gt;0),'Raw Data'!W58,"")</f>
        <v/>
      </c>
      <c r="BT60" s="97" t="str">
        <f ca="1">IF(AND(BR60&gt;0,BR60&lt;&gt;""),IF(Title!$K$1=0,ROUNDDOWN((1000*BR$1)/BR60,2),ROUND((1000*BR$1)/BR60,2)),IF(BR60="","",0))</f>
        <v/>
      </c>
      <c r="BU60" s="51" t="str">
        <f ca="1">IF(OR(BR60&lt;&gt;"",BS60&lt;&gt;""),RANK(BV60,BV$5:INDIRECT(BU$1,TRUE)),"")</f>
        <v/>
      </c>
      <c r="BV60" s="71" t="str">
        <f t="shared" ca="1" si="33"/>
        <v/>
      </c>
      <c r="BW60" s="71" t="str">
        <f t="shared" ca="1" si="100"/>
        <v/>
      </c>
      <c r="BX60" s="104" t="str">
        <f ca="1">IF(BW60&lt;&gt;"",RANK(BW60,BW$5:INDIRECT(BX$1,TRUE)),"")</f>
        <v/>
      </c>
      <c r="BY60" s="111" t="str">
        <f ca="1">IF(AND('Raw Data'!X58&lt;&gt;"",'Raw Data'!X58&lt;&gt;0),ROUNDDOWN('Raw Data'!X58,Title!$M$1),"")</f>
        <v/>
      </c>
      <c r="BZ60" s="109" t="str">
        <f ca="1">IF(AND('Raw Data'!Y58&lt;&gt;"",'Raw Data'!Y58&lt;&gt;0),'Raw Data'!Y58,"")</f>
        <v/>
      </c>
      <c r="CA60" s="97" t="str">
        <f ca="1">IF(AND(BY60&gt;0,BY60&lt;&gt;""),IF(Title!$K$1=0,ROUNDDOWN((1000*BY$1)/BY60,2),ROUND((1000*BY$1)/BY60,2)),IF(BY60="","",0))</f>
        <v/>
      </c>
      <c r="CB60" s="51" t="str">
        <f ca="1">IF(OR(BY60&lt;&gt;"",BZ60&lt;&gt;""),RANK(CC60,CC$5:INDIRECT(CB$1,TRUE)),"")</f>
        <v/>
      </c>
      <c r="CC60" s="71" t="str">
        <f t="shared" ca="1" si="34"/>
        <v/>
      </c>
      <c r="CD60" s="71" t="str">
        <f t="shared" ca="1" si="101"/>
        <v/>
      </c>
      <c r="CE60" s="104" t="str">
        <f ca="1">IF(CD60&lt;&gt;"",RANK(CD60,CD$5:INDIRECT(CE$1,TRUE)),"")</f>
        <v/>
      </c>
      <c r="CF60" s="111" t="str">
        <f ca="1">IF(AND('Raw Data'!Z58&lt;&gt;"",'Raw Data'!Z58&lt;&gt;0),ROUNDDOWN('Raw Data'!Z58,Title!$M$1),"")</f>
        <v/>
      </c>
      <c r="CG60" s="109" t="str">
        <f ca="1">IF(AND('Raw Data'!AA58&lt;&gt;"",'Raw Data'!AA58&lt;&gt;0),'Raw Data'!AA58,"")</f>
        <v/>
      </c>
      <c r="CH60" s="97" t="str">
        <f ca="1">IF(AND(CF60&gt;0,CF60&lt;&gt;""),IF(Title!$K$1=0,ROUNDDOWN((1000*CF$1)/CF60,2),ROUND((1000*CF$1)/CF60,2)),IF(CF60="","",0))</f>
        <v/>
      </c>
      <c r="CI60" s="51" t="str">
        <f ca="1">IF(OR(CF60&lt;&gt;"",CG60&lt;&gt;""),RANK(CJ60,CJ$5:INDIRECT(CI$1,TRUE)),"")</f>
        <v/>
      </c>
      <c r="CJ60" s="71" t="str">
        <f t="shared" ca="1" si="35"/>
        <v/>
      </c>
      <c r="CK60" s="71" t="str">
        <f t="shared" ca="1" si="102"/>
        <v/>
      </c>
      <c r="CL60" s="104" t="str">
        <f ca="1">IF(CK60&lt;&gt;"",RANK(CK60,CK$5:INDIRECT(CL$1,TRUE)),"")</f>
        <v/>
      </c>
      <c r="CM60" s="111" t="str">
        <f ca="1">IF(AND('Raw Data'!AB58&lt;&gt;"",'Raw Data'!AB58&lt;&gt;0),ROUNDDOWN('Raw Data'!AB58,Title!$M$1),"")</f>
        <v/>
      </c>
      <c r="CN60" s="109" t="str">
        <f ca="1">IF(AND('Raw Data'!AC58&lt;&gt;"",'Raw Data'!AC58&lt;&gt;0),'Raw Data'!AC58,"")</f>
        <v/>
      </c>
      <c r="CO60" s="97" t="str">
        <f ca="1">IF(AND(CM60&gt;0,CM60&lt;&gt;""),IF(Title!$K$1=0,ROUNDDOWN((1000*CM$1)/CM60,2),ROUND((1000*CM$1)/CM60,2)),IF(CM60="","",0))</f>
        <v/>
      </c>
      <c r="CP60" s="51" t="str">
        <f ca="1">IF(OR(CM60&lt;&gt;"",CN60&lt;&gt;""),RANK(CQ60,CQ$5:INDIRECT(CP$1,TRUE)),"")</f>
        <v/>
      </c>
      <c r="CQ60" s="71" t="str">
        <f t="shared" ca="1" si="36"/>
        <v/>
      </c>
      <c r="CR60" s="71" t="str">
        <f t="shared" ca="1" si="103"/>
        <v/>
      </c>
      <c r="CS60" s="104" t="str">
        <f ca="1">IF(CR60&lt;&gt;"",RANK(CR60,CR$5:INDIRECT(CS$1,TRUE)),"")</f>
        <v/>
      </c>
      <c r="CT60" s="111" t="str">
        <f ca="1">IF(AND('Raw Data'!AD58&lt;&gt;"",'Raw Data'!AD58&lt;&gt;0),ROUNDDOWN('Raw Data'!AD58,Title!$M$1),"")</f>
        <v/>
      </c>
      <c r="CU60" s="109" t="str">
        <f ca="1">IF(AND('Raw Data'!AE58&lt;&gt;"",'Raw Data'!AE58&lt;&gt;0),'Raw Data'!AE58,"")</f>
        <v/>
      </c>
      <c r="CV60" s="97" t="str">
        <f ca="1">IF(AND(CT60&gt;0,CT60&lt;&gt;""),IF(Title!$K$1=0,ROUNDDOWN((1000*CT$1)/CT60,2),ROUND((1000*CT$1)/CT60,2)),IF(CT60="","",0))</f>
        <v/>
      </c>
      <c r="CW60" s="51" t="str">
        <f ca="1">IF(OR(CT60&lt;&gt;"",CU60&lt;&gt;""),RANK(CX60,CX$5:INDIRECT(CW$1,TRUE)),"")</f>
        <v/>
      </c>
      <c r="CX60" s="71" t="str">
        <f t="shared" ca="1" si="37"/>
        <v/>
      </c>
      <c r="CY60" s="71" t="str">
        <f t="shared" ca="1" si="104"/>
        <v/>
      </c>
      <c r="CZ60" s="104" t="str">
        <f ca="1">IF(CY60&lt;&gt;"",RANK(CY60,CY$5:INDIRECT(CZ$1,TRUE)),"")</f>
        <v/>
      </c>
      <c r="DA60" s="111" t="str">
        <f ca="1">IF(AND('Raw Data'!AF58&lt;&gt;"",'Raw Data'!AF58&lt;&gt;0),ROUNDDOWN('Raw Data'!AF58,Title!$M$1),"")</f>
        <v/>
      </c>
      <c r="DB60" s="109" t="str">
        <f ca="1">IF(AND('Raw Data'!AG58&lt;&gt;"",'Raw Data'!AG58&lt;&gt;0),'Raw Data'!AG58,"")</f>
        <v/>
      </c>
      <c r="DC60" s="97" t="str">
        <f ca="1">IF(AND(DA60&gt;0,DA60&lt;&gt;""),IF(Title!$K$1=0,ROUNDDOWN((1000*DA$1)/DA60,2),ROUND((1000*DA$1)/DA60,2)),IF(DA60="","",0))</f>
        <v/>
      </c>
      <c r="DD60" s="51" t="str">
        <f ca="1">IF(OR(DA60&lt;&gt;"",DB60&lt;&gt;""),RANK(DE60,DE$5:INDIRECT(DD$1,TRUE)),"")</f>
        <v/>
      </c>
      <c r="DE60" s="71" t="str">
        <f t="shared" ca="1" si="38"/>
        <v/>
      </c>
      <c r="DF60" s="71" t="str">
        <f t="shared" ca="1" si="105"/>
        <v/>
      </c>
      <c r="DG60" s="104" t="str">
        <f ca="1">IF(DF60&lt;&gt;"",RANK(DF60,DF$5:INDIRECT(DG$1,TRUE)),"")</f>
        <v/>
      </c>
      <c r="DH60" s="111" t="str">
        <f ca="1">IF(AND('Raw Data'!AH58&lt;&gt;"",'Raw Data'!AH58&lt;&gt;0),ROUNDDOWN('Raw Data'!AH58,Title!$M$1),"")</f>
        <v/>
      </c>
      <c r="DI60" s="109" t="str">
        <f ca="1">IF(AND('Raw Data'!AI58&lt;&gt;"",'Raw Data'!AI58&lt;&gt;0),'Raw Data'!AI58,"")</f>
        <v/>
      </c>
      <c r="DJ60" s="97" t="str">
        <f ca="1">IF(AND(DH60&gt;0,DH60&lt;&gt;""),IF(Title!$K$1=0,ROUNDDOWN((1000*DH$1)/DH60,2),ROUND((1000*DH$1)/DH60,2)),IF(DH60="","",0))</f>
        <v/>
      </c>
      <c r="DK60" s="51" t="str">
        <f ca="1">IF(OR(DH60&lt;&gt;"",DI60&lt;&gt;""),RANK(DL60,DL$5:INDIRECT(DK$1,TRUE)),"")</f>
        <v/>
      </c>
      <c r="DL60" s="71" t="str">
        <f t="shared" ca="1" si="39"/>
        <v/>
      </c>
      <c r="DM60" s="71" t="str">
        <f t="shared" ca="1" si="106"/>
        <v/>
      </c>
      <c r="DN60" s="104" t="str">
        <f ca="1">IF(DM60&lt;&gt;"",RANK(DM60,DM$5:INDIRECT(DN$1,TRUE)),"")</f>
        <v/>
      </c>
      <c r="DO60" s="111" t="str">
        <f ca="1">IF(AND('Raw Data'!AJ58&lt;&gt;"",'Raw Data'!AJ58&lt;&gt;0),ROUNDDOWN('Raw Data'!AJ58,Title!$M$1),"")</f>
        <v/>
      </c>
      <c r="DP60" s="109" t="str">
        <f ca="1">IF(AND('Raw Data'!AK58&lt;&gt;"",'Raw Data'!AK58&lt;&gt;0),'Raw Data'!AK58,"")</f>
        <v/>
      </c>
      <c r="DQ60" s="97" t="str">
        <f ca="1">IF(AND(DO60&gt;0,DO60&lt;&gt;""),IF(Title!$K$1=0,ROUNDDOWN((1000*DO$1)/DO60,2),ROUND((1000*DO$1)/DO60,2)),IF(DO60="","",0))</f>
        <v/>
      </c>
      <c r="DR60" s="51" t="str">
        <f ca="1">IF(OR(DO60&lt;&gt;"",DP60&lt;&gt;""),RANK(DS60,DS$5:INDIRECT(DR$1,TRUE)),"")</f>
        <v/>
      </c>
      <c r="DS60" s="71" t="str">
        <f t="shared" ca="1" si="40"/>
        <v/>
      </c>
      <c r="DT60" s="71" t="str">
        <f t="shared" ca="1" si="107"/>
        <v/>
      </c>
      <c r="DU60" s="104" t="str">
        <f ca="1">IF(DT60&lt;&gt;"",RANK(DT60,DT$5:INDIRECT(DU$1,TRUE)),"")</f>
        <v/>
      </c>
      <c r="DV60" s="111" t="str">
        <f ca="1">IF(AND('Raw Data'!AL58&lt;&gt;"",'Raw Data'!AL58&lt;&gt;0),ROUNDDOWN('Raw Data'!AL58,Title!$M$1),"")</f>
        <v/>
      </c>
      <c r="DW60" s="109" t="str">
        <f ca="1">IF(AND('Raw Data'!AM58&lt;&gt;"",'Raw Data'!AM58&lt;&gt;0),'Raw Data'!AM58,"")</f>
        <v/>
      </c>
      <c r="DX60" s="97" t="str">
        <f ca="1">IF(AND(DV60&gt;0,DV60&lt;&gt;""),IF(Title!$K$1=0,ROUNDDOWN((1000*DV$1)/DV60,2),ROUND((1000*DV$1)/DV60,2)),IF(DV60="","",0))</f>
        <v/>
      </c>
      <c r="DY60" s="51" t="str">
        <f ca="1">IF(OR(DV60&lt;&gt;"",DW60&lt;&gt;""),RANK(DZ60,DZ$5:INDIRECT(DY$1,TRUE)),"")</f>
        <v/>
      </c>
      <c r="DZ60" s="71" t="str">
        <f t="shared" ca="1" si="41"/>
        <v/>
      </c>
      <c r="EA60" s="71" t="str">
        <f t="shared" ca="1" si="108"/>
        <v/>
      </c>
      <c r="EB60" s="104" t="str">
        <f ca="1">IF(EA60&lt;&gt;"",RANK(EA60,EA$5:INDIRECT(EB$1,TRUE)),"")</f>
        <v/>
      </c>
      <c r="EC60" s="111" t="str">
        <f ca="1">IF(AND('Raw Data'!AN58&lt;&gt;"",'Raw Data'!AN58&lt;&gt;0),ROUNDDOWN('Raw Data'!AN58,Title!$M$1),"")</f>
        <v/>
      </c>
      <c r="ED60" s="109" t="str">
        <f ca="1">IF(AND('Raw Data'!AO58&lt;&gt;"",'Raw Data'!AO58&lt;&gt;0),'Raw Data'!AO58,"")</f>
        <v/>
      </c>
      <c r="EE60" s="97" t="str">
        <f ca="1">IF(AND(EC60&gt;0,EC60&lt;&gt;""),IF(Title!$K$1=0,ROUNDDOWN((1000*EC$1)/EC60,2),ROUND((1000*EC$1)/EC60,2)),IF(EC60="","",0))</f>
        <v/>
      </c>
      <c r="EF60" s="51" t="str">
        <f ca="1">IF(OR(EC60&lt;&gt;"",ED60&lt;&gt;""),RANK(EG60,EG$5:INDIRECT(EF$1,TRUE)),"")</f>
        <v/>
      </c>
      <c r="EG60" s="71" t="str">
        <f t="shared" ca="1" si="42"/>
        <v/>
      </c>
      <c r="EH60" s="71" t="str">
        <f t="shared" ca="1" si="109"/>
        <v/>
      </c>
      <c r="EI60" s="104" t="str">
        <f ca="1">IF(EH60&lt;&gt;"",RANK(EH60,EH$5:INDIRECT(EI$1,TRUE)),"")</f>
        <v/>
      </c>
      <c r="EJ60" s="111" t="str">
        <f ca="1">IF(AND('Raw Data'!AP58&lt;&gt;"",'Raw Data'!AP58&lt;&gt;0),ROUNDDOWN('Raw Data'!AP58,Title!$M$1),"")</f>
        <v/>
      </c>
      <c r="EK60" s="106" t="str">
        <f ca="1">IF(AND('Raw Data'!AQ58&lt;&gt;"",'Raw Data'!AQ58&lt;&gt;0),'Raw Data'!AQ58,"")</f>
        <v/>
      </c>
      <c r="EL60" s="97" t="str">
        <f ca="1">IF(AND(EJ60&gt;0,EJ60&lt;&gt;""),IF(Title!$K$1=0,ROUNDDOWN((1000*EJ$1)/EJ60,2),ROUND((1000*EJ$1)/EJ60,2)),IF(EJ60="","",0))</f>
        <v/>
      </c>
      <c r="EM60" s="51" t="str">
        <f ca="1">IF(OR(EJ60&lt;&gt;"",EK60&lt;&gt;""),RANK(EN60,EN$5:INDIRECT(EM$1,TRUE)),"")</f>
        <v/>
      </c>
      <c r="EN60" s="71" t="str">
        <f t="shared" ca="1" si="43"/>
        <v/>
      </c>
      <c r="EO60" s="71" t="str">
        <f t="shared" ca="1" si="110"/>
        <v/>
      </c>
      <c r="EP60" s="104" t="str">
        <f ca="1">IF(EO60&lt;&gt;"",RANK(EO60,EO$5:INDIRECT(EP$1,TRUE)),"")</f>
        <v/>
      </c>
      <c r="EQ60" s="51" t="str">
        <f t="shared" ca="1" si="44"/>
        <v>$ER$60:$FC$60</v>
      </c>
      <c r="ER60" s="71">
        <f t="shared" si="45"/>
        <v>0</v>
      </c>
      <c r="ES60" s="71">
        <f t="shared" ca="1" si="46"/>
        <v>0</v>
      </c>
      <c r="ET60" s="71">
        <f t="shared" ca="1" si="47"/>
        <v>0</v>
      </c>
      <c r="EU60" s="71">
        <f t="shared" ca="1" si="48"/>
        <v>0</v>
      </c>
      <c r="EV60" s="71">
        <f t="shared" ca="1" si="49"/>
        <v>0</v>
      </c>
      <c r="EW60" s="71">
        <f t="shared" ca="1" si="50"/>
        <v>0</v>
      </c>
      <c r="EX60" s="71">
        <f t="shared" ca="1" si="51"/>
        <v>0</v>
      </c>
      <c r="EY60" s="71">
        <f t="shared" ca="1" si="52"/>
        <v>0</v>
      </c>
      <c r="EZ60" s="71">
        <f t="shared" ca="1" si="53"/>
        <v>0</v>
      </c>
      <c r="FA60" s="71">
        <f t="shared" ca="1" si="54"/>
        <v>0</v>
      </c>
      <c r="FB60" s="71">
        <f t="shared" ca="1" si="55"/>
        <v>0</v>
      </c>
      <c r="FC60" s="71">
        <f t="shared" ca="1" si="56"/>
        <v>0</v>
      </c>
      <c r="FD60" s="71">
        <f t="shared" ca="1" si="57"/>
        <v>0</v>
      </c>
      <c r="FE60" s="71">
        <f t="shared" ca="1" si="58"/>
        <v>0</v>
      </c>
      <c r="FF60" s="71">
        <f t="shared" ca="1" si="59"/>
        <v>0</v>
      </c>
      <c r="FG60" s="71">
        <f t="shared" ca="1" si="60"/>
        <v>0</v>
      </c>
      <c r="FH60" s="71">
        <f t="shared" ca="1" si="61"/>
        <v>0</v>
      </c>
      <c r="FI60" s="71">
        <f t="shared" ca="1" si="62"/>
        <v>0</v>
      </c>
      <c r="FJ60" s="71">
        <f t="shared" ca="1" si="63"/>
        <v>0</v>
      </c>
      <c r="FK60" s="71">
        <f t="shared" ca="1" si="64"/>
        <v>0</v>
      </c>
      <c r="FL60" s="51" t="str">
        <f t="shared" si="65"/>
        <v>$FM$60:$FX$60</v>
      </c>
      <c r="FM60" s="72">
        <f t="shared" si="66"/>
        <v>0</v>
      </c>
      <c r="FN60" s="51">
        <f t="shared" si="67"/>
        <v>0</v>
      </c>
      <c r="FO60" s="51">
        <f t="shared" si="68"/>
        <v>0</v>
      </c>
      <c r="FP60" s="51">
        <f t="shared" si="69"/>
        <v>0</v>
      </c>
      <c r="FQ60" s="51">
        <f t="shared" si="70"/>
        <v>0</v>
      </c>
      <c r="FR60" s="51">
        <f t="shared" si="71"/>
        <v>0</v>
      </c>
      <c r="FS60" s="51">
        <f t="shared" si="72"/>
        <v>0</v>
      </c>
      <c r="FT60" s="51">
        <f t="shared" si="73"/>
        <v>0</v>
      </c>
      <c r="FU60" s="51">
        <f t="shared" si="74"/>
        <v>0</v>
      </c>
      <c r="FV60" s="51">
        <f t="shared" si="75"/>
        <v>0</v>
      </c>
      <c r="FW60" s="51">
        <f t="shared" si="76"/>
        <v>0</v>
      </c>
      <c r="FX60" s="51">
        <f t="shared" si="77"/>
        <v>0</v>
      </c>
      <c r="FY60" s="51">
        <f t="shared" si="78"/>
        <v>0</v>
      </c>
      <c r="FZ60" s="51">
        <f t="shared" si="79"/>
        <v>0</v>
      </c>
      <c r="GA60" s="51">
        <f t="shared" si="80"/>
        <v>0</v>
      </c>
      <c r="GB60" s="51">
        <f t="shared" si="81"/>
        <v>0</v>
      </c>
      <c r="GC60" s="51">
        <f t="shared" si="82"/>
        <v>0</v>
      </c>
      <c r="GD60" s="51">
        <f t="shared" si="83"/>
        <v>0</v>
      </c>
      <c r="GE60" s="51">
        <f t="shared" si="84"/>
        <v>0</v>
      </c>
      <c r="GF60" s="51">
        <f t="shared" si="85"/>
        <v>0</v>
      </c>
      <c r="GG60" s="51" t="str">
        <f t="shared" si="86"/>
        <v>GS60</v>
      </c>
      <c r="GH60" s="71">
        <f ca="1">GetDiscardScore($ER60:ER60,GH$1)</f>
        <v>0</v>
      </c>
      <c r="GI60" s="71">
        <f ca="1">GetDiscardScore($ER60:ES60,GI$1)</f>
        <v>0</v>
      </c>
      <c r="GJ60" s="71">
        <f ca="1">GetDiscardScore($ER60:ET60,GJ$1)</f>
        <v>0</v>
      </c>
      <c r="GK60" s="71">
        <f ca="1">GetDiscardScore($ER60:EU60,GK$1)</f>
        <v>0</v>
      </c>
      <c r="GL60" s="71">
        <f ca="1">GetDiscardScore($ER60:EV60,GL$1)</f>
        <v>0</v>
      </c>
      <c r="GM60" s="71">
        <f ca="1">GetDiscardScore($ER60:EW60,GM$1)</f>
        <v>0</v>
      </c>
      <c r="GN60" s="71">
        <f ca="1">GetDiscardScore($ER60:EX60,GN$1)</f>
        <v>0</v>
      </c>
      <c r="GO60" s="71">
        <f ca="1">GetDiscardScore($ER60:EY60,GO$1)</f>
        <v>0</v>
      </c>
      <c r="GP60" s="71">
        <f ca="1">GetDiscardScore($ER60:EZ60,GP$1)</f>
        <v>0</v>
      </c>
      <c r="GQ60" s="71">
        <f ca="1">GetDiscardScore($ER60:FA60,GQ$1)</f>
        <v>0</v>
      </c>
      <c r="GR60" s="71">
        <f ca="1">GetDiscardScore($ER60:FB60,GR$1)</f>
        <v>0</v>
      </c>
      <c r="GS60" s="71">
        <f ca="1">GetDiscardScore($ER60:FC60,GS$1)</f>
        <v>0</v>
      </c>
      <c r="GT60" s="71">
        <f ca="1">GetDiscardScore($ER60:FD60,GT$1)</f>
        <v>0</v>
      </c>
      <c r="GU60" s="71">
        <f ca="1">GetDiscardScore($ER60:FE60,GU$1)</f>
        <v>0</v>
      </c>
      <c r="GV60" s="71">
        <f ca="1">GetDiscardScore($ER60:FF60,GV$1)</f>
        <v>0</v>
      </c>
      <c r="GW60" s="71">
        <f ca="1">GetDiscardScore($ER60:FG60,GW$1)</f>
        <v>0</v>
      </c>
      <c r="GX60" s="71">
        <f ca="1">GetDiscardScore($ER60:FH60,GX$1)</f>
        <v>0</v>
      </c>
      <c r="GY60" s="71">
        <f ca="1">GetDiscardScore($ER60:FI60,GY$1)</f>
        <v>0</v>
      </c>
      <c r="GZ60" s="71">
        <f ca="1">GetDiscardScore($ER60:FJ60,GZ$1)</f>
        <v>0</v>
      </c>
      <c r="HA60" s="71">
        <f ca="1">GetDiscardScore($ER60:FK60,HA$1)</f>
        <v>0</v>
      </c>
      <c r="HB60" s="73" t="str">
        <f t="shared" ca="1" si="87"/>
        <v/>
      </c>
      <c r="HC60" s="72" t="str">
        <f ca="1">IF(HB60&lt;&gt;"",RANK(HB60,HB$5:INDIRECT(HC$1,TRUE),0),"")</f>
        <v/>
      </c>
      <c r="HD60" s="70" t="str">
        <f t="shared" ca="1" si="88"/>
        <v/>
      </c>
    </row>
    <row r="61" spans="1:212" s="51" customFormat="1" ht="11.25">
      <c r="A61" s="41">
        <v>57</v>
      </c>
      <c r="B61" s="41" t="str">
        <f ca="1">IF('Raw Data'!B59&lt;&gt;"",'Raw Data'!B59,"")</f>
        <v/>
      </c>
      <c r="C61" s="51" t="str">
        <f ca="1">IF('Raw Data'!C59&lt;&gt;"",'Raw Data'!C59,"")</f>
        <v/>
      </c>
      <c r="D61" s="42" t="str">
        <f t="shared" ca="1" si="22"/>
        <v/>
      </c>
      <c r="E61" s="69" t="str">
        <f t="shared" ca="1" si="23"/>
        <v/>
      </c>
      <c r="F61" s="99" t="str">
        <f t="shared" ca="1" si="90"/>
        <v/>
      </c>
      <c r="G61" s="111" t="str">
        <f ca="1">IF(AND('Raw Data'!D59&lt;&gt;"",'Raw Data'!D59&lt;&gt;0),ROUNDDOWN('Raw Data'!D59,Title!$M$1),"")</f>
        <v/>
      </c>
      <c r="H61" s="109" t="str">
        <f ca="1">IF(AND('Raw Data'!E59&lt;&gt;"",'Raw Data'!E59&lt;&gt;0),'Raw Data'!E59,"")</f>
        <v/>
      </c>
      <c r="I61" s="97" t="str">
        <f ca="1">IF(AND(G61&lt;&gt;"",G61&gt;0),IF(Title!$K$1=0,ROUNDDOWN((1000*G$1)/G61,2),ROUND((1000*G$1)/G61,2)),IF(G61="","",0))</f>
        <v/>
      </c>
      <c r="J61" s="51" t="str">
        <f ca="1">IF(K61&lt;&gt;0,RANK(K61,K$5:INDIRECT(J$1,TRUE)),"")</f>
        <v/>
      </c>
      <c r="K61" s="71">
        <f t="shared" ca="1" si="89"/>
        <v>0</v>
      </c>
      <c r="L61" s="71" t="str">
        <f t="shared" ca="1" si="91"/>
        <v/>
      </c>
      <c r="M61" s="104" t="str">
        <f ca="1">IF(L61&lt;&gt;"",RANK(L61,L$5:INDIRECT(M$1,TRUE)),"")</f>
        <v/>
      </c>
      <c r="N61" s="111" t="str">
        <f ca="1">IF(AND('Raw Data'!F59&lt;&gt;"",'Raw Data'!F59&lt;&gt;0),ROUNDDOWN('Raw Data'!F59,Title!$M$1),"")</f>
        <v/>
      </c>
      <c r="O61" s="109" t="str">
        <f ca="1">IF(AND('Raw Data'!G59&lt;&gt;"",'Raw Data'!G59&lt;&gt;0),'Raw Data'!G59,"")</f>
        <v/>
      </c>
      <c r="P61" s="97" t="str">
        <f ca="1">IF(AND(N61&gt;0,N61&lt;&gt;""),IF(Title!$K$1=0,ROUNDDOWN((1000*N$1)/N61,2),ROUND((1000*N$1)/N61,2)),IF(N61="","",0))</f>
        <v/>
      </c>
      <c r="Q61" s="51" t="str">
        <f ca="1">IF(OR(N61&lt;&gt;"",O61&lt;&gt;""),RANK(R61,R$5:INDIRECT(Q$1,TRUE)),"")</f>
        <v/>
      </c>
      <c r="R61" s="71" t="str">
        <f t="shared" ca="1" si="24"/>
        <v/>
      </c>
      <c r="S61" s="71" t="str">
        <f t="shared" ca="1" si="92"/>
        <v/>
      </c>
      <c r="T61" s="104" t="str">
        <f ca="1">IF(S61&lt;&gt;"",RANK(S61,S$5:INDIRECT(T$1,TRUE)),"")</f>
        <v/>
      </c>
      <c r="U61" s="111" t="str">
        <f ca="1">IF(AND('Raw Data'!H59&lt;&gt;"",'Raw Data'!H59&lt;&gt;0),ROUNDDOWN('Raw Data'!H59,Title!$M$1),"")</f>
        <v/>
      </c>
      <c r="V61" s="109" t="str">
        <f ca="1">IF(AND('Raw Data'!I59&lt;&gt;"",'Raw Data'!I59&lt;&gt;0),'Raw Data'!I59,"")</f>
        <v/>
      </c>
      <c r="W61" s="97" t="str">
        <f ca="1">IF(AND(U61&gt;0,U61&lt;&gt;""),IF(Title!$K$1=0,ROUNDDOWN((1000*U$1)/U61,2),ROUND((1000*U$1)/U61,2)),IF(U61="","",0))</f>
        <v/>
      </c>
      <c r="X61" s="51" t="str">
        <f ca="1">IF(OR(U61&lt;&gt;"",V61&lt;&gt;""),RANK(Y61,Y$5:INDIRECT(X$1,TRUE)),"")</f>
        <v/>
      </c>
      <c r="Y61" s="71" t="str">
        <f t="shared" ca="1" si="25"/>
        <v/>
      </c>
      <c r="Z61" s="71" t="str">
        <f t="shared" ca="1" si="93"/>
        <v/>
      </c>
      <c r="AA61" s="104" t="str">
        <f ca="1">IF(Z61&lt;&gt;"",RANK(Z61,Z$5:INDIRECT(AA$1,TRUE)),"")</f>
        <v/>
      </c>
      <c r="AB61" s="111" t="str">
        <f ca="1">IF(AND('Raw Data'!J59&lt;&gt;"",'Raw Data'!J59&lt;&gt;0),ROUNDDOWN('Raw Data'!J59,Title!$M$1),"")</f>
        <v/>
      </c>
      <c r="AC61" s="109" t="str">
        <f ca="1">IF(AND('Raw Data'!K59&lt;&gt;"",'Raw Data'!K59&lt;&gt;0),'Raw Data'!K59,"")</f>
        <v/>
      </c>
      <c r="AD61" s="97" t="str">
        <f ca="1">IF(AND(AB61&gt;0,AB61&lt;&gt;""),IF(Title!$K$1=0,ROUNDDOWN((1000*AB$1)/AB61,2),ROUND((1000*AB$1)/AB61,2)),IF(AB61="","",0))</f>
        <v/>
      </c>
      <c r="AE61" s="51" t="str">
        <f ca="1">IF(OR(AB61&lt;&gt;"",AC61&lt;&gt;""),RANK(AF61,AF$5:INDIRECT(AE$1,TRUE)),"")</f>
        <v/>
      </c>
      <c r="AF61" s="71" t="str">
        <f t="shared" ca="1" si="26"/>
        <v/>
      </c>
      <c r="AG61" s="71" t="str">
        <f t="shared" ca="1" si="94"/>
        <v/>
      </c>
      <c r="AH61" s="104" t="str">
        <f ca="1">IF(AG61&lt;&gt;"",RANK(AG61,AG$5:INDIRECT(AH$1,TRUE)),"")</f>
        <v/>
      </c>
      <c r="AI61" s="111" t="str">
        <f ca="1">IF(AND('Raw Data'!L59&lt;&gt;"",'Raw Data'!L59&lt;&gt;0),ROUNDDOWN('Raw Data'!L59,Title!$M$1),"")</f>
        <v/>
      </c>
      <c r="AJ61" s="109" t="str">
        <f ca="1">IF(AND('Raw Data'!M59&lt;&gt;"",'Raw Data'!M59&lt;&gt;0),'Raw Data'!M59,"")</f>
        <v/>
      </c>
      <c r="AK61" s="97" t="str">
        <f ca="1">IF(AND(AI61&gt;0,AI61&lt;&gt;""),IF(Title!$K$1=0,ROUNDDOWN((1000*AI$1)/AI61,2),ROUND((1000*AI$1)/AI61,2)),IF(AI61="","",0))</f>
        <v/>
      </c>
      <c r="AL61" s="51" t="str">
        <f ca="1">IF(OR(AI61&lt;&gt;"",AJ61&lt;&gt;""),RANK(AM61,AM$5:INDIRECT(AL$1,TRUE)),"")</f>
        <v/>
      </c>
      <c r="AM61" s="71" t="str">
        <f t="shared" ca="1" si="27"/>
        <v/>
      </c>
      <c r="AN61" s="71" t="str">
        <f t="shared" ca="1" si="95"/>
        <v/>
      </c>
      <c r="AO61" s="104" t="str">
        <f ca="1">IF(AN61&lt;&gt;"",RANK(AN61,AN$5:INDIRECT(AO$1,TRUE)),"")</f>
        <v/>
      </c>
      <c r="AP61" s="111" t="str">
        <f ca="1">IF(AND('Raw Data'!N59&lt;&gt;"",'Raw Data'!N59&lt;&gt;0),ROUNDDOWN('Raw Data'!N59,Title!$M$1),"")</f>
        <v/>
      </c>
      <c r="AQ61" s="109" t="str">
        <f ca="1">IF(AND('Raw Data'!O59&lt;&gt;"",'Raw Data'!O59&lt;&gt;0),'Raw Data'!O59,"")</f>
        <v/>
      </c>
      <c r="AR61" s="97" t="str">
        <f ca="1">IF(AND(AP61&gt;0,AP61&lt;&gt;""),IF(Title!$K$1=0,ROUNDDOWN((1000*AP$1)/AP61,2),ROUND((1000*AP$1)/AP61,2)),IF(AP61="","",0))</f>
        <v/>
      </c>
      <c r="AS61" s="51" t="str">
        <f ca="1">IF(OR(AP61&lt;&gt;"",AQ61&lt;&gt;""),RANK(AT61,AT$5:INDIRECT(AS$1,TRUE)),"")</f>
        <v/>
      </c>
      <c r="AT61" s="71" t="str">
        <f t="shared" ca="1" si="28"/>
        <v/>
      </c>
      <c r="AU61" s="71" t="str">
        <f t="shared" ca="1" si="96"/>
        <v/>
      </c>
      <c r="AV61" s="104" t="str">
        <f ca="1">IF(AU61&lt;&gt;"",RANK(AU61,AU$5:INDIRECT(AV$1,TRUE)),"")</f>
        <v/>
      </c>
      <c r="AW61" s="111" t="str">
        <f ca="1">IF(AND('Raw Data'!P59&lt;&gt;"",'Raw Data'!P59&lt;&gt;0),ROUNDDOWN('Raw Data'!P59,Title!$M$1),"")</f>
        <v/>
      </c>
      <c r="AX61" s="109" t="str">
        <f ca="1">IF(AND('Raw Data'!Q59&lt;&gt;"",'Raw Data'!Q59&lt;&gt;0),'Raw Data'!Q59,"")</f>
        <v/>
      </c>
      <c r="AY61" s="97" t="str">
        <f ca="1">IF(AND(AW61&gt;0,AW61&lt;&gt;""),IF(Title!$K$1=0,ROUNDDOWN((1000*AW$1)/AW61,2),ROUND((1000*AW$1)/AW61,2)),IF(AW61="","",0))</f>
        <v/>
      </c>
      <c r="AZ61" s="51" t="str">
        <f ca="1">IF(OR(AW61&lt;&gt;"",AX61&lt;&gt;""),RANK(BA61,BA$5:INDIRECT(AZ$1,TRUE)),"")</f>
        <v/>
      </c>
      <c r="BA61" s="71" t="str">
        <f t="shared" ca="1" si="29"/>
        <v/>
      </c>
      <c r="BB61" s="71" t="str">
        <f t="shared" ca="1" si="97"/>
        <v/>
      </c>
      <c r="BC61" s="104" t="str">
        <f ca="1">IF(BB61&lt;&gt;"",RANK(BB61,BB$5:INDIRECT(BC$1,TRUE)),"")</f>
        <v/>
      </c>
      <c r="BD61" s="111" t="str">
        <f ca="1">IF(AND('Raw Data'!R59&lt;&gt;"",'Raw Data'!R59&lt;&gt;0),ROUNDDOWN('Raw Data'!R59,Title!$M$1),"")</f>
        <v/>
      </c>
      <c r="BE61" s="109" t="str">
        <f ca="1">IF(AND('Raw Data'!S59&lt;&gt;"",'Raw Data'!S59&lt;&gt;0),'Raw Data'!S59,"")</f>
        <v/>
      </c>
      <c r="BF61" s="97" t="str">
        <f ca="1">IF(AND(BD61&gt;0,BD61&lt;&gt;""),IF(Title!$K$1=0,ROUNDDOWN((1000*BD$1)/BD61,2),ROUND((1000*BD$1)/BD61,2)),IF(BD61="","",0))</f>
        <v/>
      </c>
      <c r="BG61" s="51" t="str">
        <f ca="1">IF(OR(BD61&lt;&gt;"",BE61&lt;&gt;""),RANK(BH61,BH$5:INDIRECT(BG$1,TRUE)),"")</f>
        <v/>
      </c>
      <c r="BH61" s="71" t="str">
        <f t="shared" ca="1" si="30"/>
        <v/>
      </c>
      <c r="BI61" s="71" t="str">
        <f t="shared" ca="1" si="98"/>
        <v/>
      </c>
      <c r="BJ61" s="104" t="str">
        <f ca="1">IF(BI61&lt;&gt;"",RANK(BI61,BI$5:INDIRECT(BJ$1,TRUE)),"")</f>
        <v/>
      </c>
      <c r="BK61" s="111" t="str">
        <f ca="1">IF(AND('Raw Data'!T59&lt;&gt;"",'Raw Data'!T59&lt;&gt;0),ROUNDDOWN('Raw Data'!T59,Title!$M$1),"")</f>
        <v/>
      </c>
      <c r="BL61" s="109" t="str">
        <f ca="1">IF(AND('Raw Data'!U59&lt;&gt;"",'Raw Data'!U59&lt;&gt;0),'Raw Data'!U59,"")</f>
        <v/>
      </c>
      <c r="BM61" s="97" t="str">
        <f t="shared" ca="1" si="31"/>
        <v/>
      </c>
      <c r="BN61" s="51" t="str">
        <f ca="1">IF(OR(BK61&lt;&gt;"",BL61&lt;&gt;""),RANK(BO61,BO$5:INDIRECT(BN$1,TRUE)),"")</f>
        <v/>
      </c>
      <c r="BO61" s="71" t="str">
        <f t="shared" ca="1" si="32"/>
        <v/>
      </c>
      <c r="BP61" s="71" t="str">
        <f t="shared" ca="1" si="99"/>
        <v/>
      </c>
      <c r="BQ61" s="104" t="str">
        <f ca="1">IF(BP61&lt;&gt;"",RANK(BP61,BP$5:INDIRECT(BQ$1,TRUE)),"")</f>
        <v/>
      </c>
      <c r="BR61" s="111" t="str">
        <f ca="1">IF(AND('Raw Data'!V59&lt;&gt;"",'Raw Data'!V59&lt;&gt;0),ROUNDDOWN('Raw Data'!V59,Title!$M$1),"")</f>
        <v/>
      </c>
      <c r="BS61" s="109" t="str">
        <f ca="1">IF(AND('Raw Data'!W59&lt;&gt;"",'Raw Data'!W59&lt;&gt;0),'Raw Data'!W59,"")</f>
        <v/>
      </c>
      <c r="BT61" s="97" t="str">
        <f ca="1">IF(AND(BR61&gt;0,BR61&lt;&gt;""),IF(Title!$K$1=0,ROUNDDOWN((1000*BR$1)/BR61,2),ROUND((1000*BR$1)/BR61,2)),IF(BR61="","",0))</f>
        <v/>
      </c>
      <c r="BU61" s="51" t="str">
        <f ca="1">IF(OR(BR61&lt;&gt;"",BS61&lt;&gt;""),RANK(BV61,BV$5:INDIRECT(BU$1,TRUE)),"")</f>
        <v/>
      </c>
      <c r="BV61" s="71" t="str">
        <f t="shared" ca="1" si="33"/>
        <v/>
      </c>
      <c r="BW61" s="71" t="str">
        <f t="shared" ca="1" si="100"/>
        <v/>
      </c>
      <c r="BX61" s="104" t="str">
        <f ca="1">IF(BW61&lt;&gt;"",RANK(BW61,BW$5:INDIRECT(BX$1,TRUE)),"")</f>
        <v/>
      </c>
      <c r="BY61" s="111" t="str">
        <f ca="1">IF(AND('Raw Data'!X59&lt;&gt;"",'Raw Data'!X59&lt;&gt;0),ROUNDDOWN('Raw Data'!X59,Title!$M$1),"")</f>
        <v/>
      </c>
      <c r="BZ61" s="109" t="str">
        <f ca="1">IF(AND('Raw Data'!Y59&lt;&gt;"",'Raw Data'!Y59&lt;&gt;0),'Raw Data'!Y59,"")</f>
        <v/>
      </c>
      <c r="CA61" s="97" t="str">
        <f ca="1">IF(AND(BY61&gt;0,BY61&lt;&gt;""),IF(Title!$K$1=0,ROUNDDOWN((1000*BY$1)/BY61,2),ROUND((1000*BY$1)/BY61,2)),IF(BY61="","",0))</f>
        <v/>
      </c>
      <c r="CB61" s="51" t="str">
        <f ca="1">IF(OR(BY61&lt;&gt;"",BZ61&lt;&gt;""),RANK(CC61,CC$5:INDIRECT(CB$1,TRUE)),"")</f>
        <v/>
      </c>
      <c r="CC61" s="71" t="str">
        <f t="shared" ca="1" si="34"/>
        <v/>
      </c>
      <c r="CD61" s="71" t="str">
        <f t="shared" ca="1" si="101"/>
        <v/>
      </c>
      <c r="CE61" s="104" t="str">
        <f ca="1">IF(CD61&lt;&gt;"",RANK(CD61,CD$5:INDIRECT(CE$1,TRUE)),"")</f>
        <v/>
      </c>
      <c r="CF61" s="111" t="str">
        <f ca="1">IF(AND('Raw Data'!Z59&lt;&gt;"",'Raw Data'!Z59&lt;&gt;0),ROUNDDOWN('Raw Data'!Z59,Title!$M$1),"")</f>
        <v/>
      </c>
      <c r="CG61" s="109" t="str">
        <f ca="1">IF(AND('Raw Data'!AA59&lt;&gt;"",'Raw Data'!AA59&lt;&gt;0),'Raw Data'!AA59,"")</f>
        <v/>
      </c>
      <c r="CH61" s="97" t="str">
        <f ca="1">IF(AND(CF61&gt;0,CF61&lt;&gt;""),IF(Title!$K$1=0,ROUNDDOWN((1000*CF$1)/CF61,2),ROUND((1000*CF$1)/CF61,2)),IF(CF61="","",0))</f>
        <v/>
      </c>
      <c r="CI61" s="51" t="str">
        <f ca="1">IF(OR(CF61&lt;&gt;"",CG61&lt;&gt;""),RANK(CJ61,CJ$5:INDIRECT(CI$1,TRUE)),"")</f>
        <v/>
      </c>
      <c r="CJ61" s="71" t="str">
        <f t="shared" ca="1" si="35"/>
        <v/>
      </c>
      <c r="CK61" s="71" t="str">
        <f t="shared" ca="1" si="102"/>
        <v/>
      </c>
      <c r="CL61" s="104" t="str">
        <f ca="1">IF(CK61&lt;&gt;"",RANK(CK61,CK$5:INDIRECT(CL$1,TRUE)),"")</f>
        <v/>
      </c>
      <c r="CM61" s="111" t="str">
        <f ca="1">IF(AND('Raw Data'!AB59&lt;&gt;"",'Raw Data'!AB59&lt;&gt;0),ROUNDDOWN('Raw Data'!AB59,Title!$M$1),"")</f>
        <v/>
      </c>
      <c r="CN61" s="109" t="str">
        <f ca="1">IF(AND('Raw Data'!AC59&lt;&gt;"",'Raw Data'!AC59&lt;&gt;0),'Raw Data'!AC59,"")</f>
        <v/>
      </c>
      <c r="CO61" s="97" t="str">
        <f ca="1">IF(AND(CM61&gt;0,CM61&lt;&gt;""),IF(Title!$K$1=0,ROUNDDOWN((1000*CM$1)/CM61,2),ROUND((1000*CM$1)/CM61,2)),IF(CM61="","",0))</f>
        <v/>
      </c>
      <c r="CP61" s="51" t="str">
        <f ca="1">IF(OR(CM61&lt;&gt;"",CN61&lt;&gt;""),RANK(CQ61,CQ$5:INDIRECT(CP$1,TRUE)),"")</f>
        <v/>
      </c>
      <c r="CQ61" s="71" t="str">
        <f t="shared" ca="1" si="36"/>
        <v/>
      </c>
      <c r="CR61" s="71" t="str">
        <f t="shared" ca="1" si="103"/>
        <v/>
      </c>
      <c r="CS61" s="104" t="str">
        <f ca="1">IF(CR61&lt;&gt;"",RANK(CR61,CR$5:INDIRECT(CS$1,TRUE)),"")</f>
        <v/>
      </c>
      <c r="CT61" s="111" t="str">
        <f ca="1">IF(AND('Raw Data'!AD59&lt;&gt;"",'Raw Data'!AD59&lt;&gt;0),ROUNDDOWN('Raw Data'!AD59,Title!$M$1),"")</f>
        <v/>
      </c>
      <c r="CU61" s="109" t="str">
        <f ca="1">IF(AND('Raw Data'!AE59&lt;&gt;"",'Raw Data'!AE59&lt;&gt;0),'Raw Data'!AE59,"")</f>
        <v/>
      </c>
      <c r="CV61" s="97" t="str">
        <f ca="1">IF(AND(CT61&gt;0,CT61&lt;&gt;""),IF(Title!$K$1=0,ROUNDDOWN((1000*CT$1)/CT61,2),ROUND((1000*CT$1)/CT61,2)),IF(CT61="","",0))</f>
        <v/>
      </c>
      <c r="CW61" s="51" t="str">
        <f ca="1">IF(OR(CT61&lt;&gt;"",CU61&lt;&gt;""),RANK(CX61,CX$5:INDIRECT(CW$1,TRUE)),"")</f>
        <v/>
      </c>
      <c r="CX61" s="71" t="str">
        <f t="shared" ca="1" si="37"/>
        <v/>
      </c>
      <c r="CY61" s="71" t="str">
        <f t="shared" ca="1" si="104"/>
        <v/>
      </c>
      <c r="CZ61" s="104" t="str">
        <f ca="1">IF(CY61&lt;&gt;"",RANK(CY61,CY$5:INDIRECT(CZ$1,TRUE)),"")</f>
        <v/>
      </c>
      <c r="DA61" s="111" t="str">
        <f ca="1">IF(AND('Raw Data'!AF59&lt;&gt;"",'Raw Data'!AF59&lt;&gt;0),ROUNDDOWN('Raw Data'!AF59,Title!$M$1),"")</f>
        <v/>
      </c>
      <c r="DB61" s="109" t="str">
        <f ca="1">IF(AND('Raw Data'!AG59&lt;&gt;"",'Raw Data'!AG59&lt;&gt;0),'Raw Data'!AG59,"")</f>
        <v/>
      </c>
      <c r="DC61" s="97" t="str">
        <f ca="1">IF(AND(DA61&gt;0,DA61&lt;&gt;""),IF(Title!$K$1=0,ROUNDDOWN((1000*DA$1)/DA61,2),ROUND((1000*DA$1)/DA61,2)),IF(DA61="","",0))</f>
        <v/>
      </c>
      <c r="DD61" s="51" t="str">
        <f ca="1">IF(OR(DA61&lt;&gt;"",DB61&lt;&gt;""),RANK(DE61,DE$5:INDIRECT(DD$1,TRUE)),"")</f>
        <v/>
      </c>
      <c r="DE61" s="71" t="str">
        <f t="shared" ca="1" si="38"/>
        <v/>
      </c>
      <c r="DF61" s="71" t="str">
        <f t="shared" ca="1" si="105"/>
        <v/>
      </c>
      <c r="DG61" s="104" t="str">
        <f ca="1">IF(DF61&lt;&gt;"",RANK(DF61,DF$5:INDIRECT(DG$1,TRUE)),"")</f>
        <v/>
      </c>
      <c r="DH61" s="111" t="str">
        <f ca="1">IF(AND('Raw Data'!AH59&lt;&gt;"",'Raw Data'!AH59&lt;&gt;0),ROUNDDOWN('Raw Data'!AH59,Title!$M$1),"")</f>
        <v/>
      </c>
      <c r="DI61" s="109" t="str">
        <f ca="1">IF(AND('Raw Data'!AI59&lt;&gt;"",'Raw Data'!AI59&lt;&gt;0),'Raw Data'!AI59,"")</f>
        <v/>
      </c>
      <c r="DJ61" s="97" t="str">
        <f ca="1">IF(AND(DH61&gt;0,DH61&lt;&gt;""),IF(Title!$K$1=0,ROUNDDOWN((1000*DH$1)/DH61,2),ROUND((1000*DH$1)/DH61,2)),IF(DH61="","",0))</f>
        <v/>
      </c>
      <c r="DK61" s="51" t="str">
        <f ca="1">IF(OR(DH61&lt;&gt;"",DI61&lt;&gt;""),RANK(DL61,DL$5:INDIRECT(DK$1,TRUE)),"")</f>
        <v/>
      </c>
      <c r="DL61" s="71" t="str">
        <f t="shared" ca="1" si="39"/>
        <v/>
      </c>
      <c r="DM61" s="71" t="str">
        <f t="shared" ca="1" si="106"/>
        <v/>
      </c>
      <c r="DN61" s="104" t="str">
        <f ca="1">IF(DM61&lt;&gt;"",RANK(DM61,DM$5:INDIRECT(DN$1,TRUE)),"")</f>
        <v/>
      </c>
      <c r="DO61" s="111" t="str">
        <f ca="1">IF(AND('Raw Data'!AJ59&lt;&gt;"",'Raw Data'!AJ59&lt;&gt;0),ROUNDDOWN('Raw Data'!AJ59,Title!$M$1),"")</f>
        <v/>
      </c>
      <c r="DP61" s="109" t="str">
        <f ca="1">IF(AND('Raw Data'!AK59&lt;&gt;"",'Raw Data'!AK59&lt;&gt;0),'Raw Data'!AK59,"")</f>
        <v/>
      </c>
      <c r="DQ61" s="97" t="str">
        <f ca="1">IF(AND(DO61&gt;0,DO61&lt;&gt;""),IF(Title!$K$1=0,ROUNDDOWN((1000*DO$1)/DO61,2),ROUND((1000*DO$1)/DO61,2)),IF(DO61="","",0))</f>
        <v/>
      </c>
      <c r="DR61" s="51" t="str">
        <f ca="1">IF(OR(DO61&lt;&gt;"",DP61&lt;&gt;""),RANK(DS61,DS$5:INDIRECT(DR$1,TRUE)),"")</f>
        <v/>
      </c>
      <c r="DS61" s="71" t="str">
        <f t="shared" ca="1" si="40"/>
        <v/>
      </c>
      <c r="DT61" s="71" t="str">
        <f t="shared" ca="1" si="107"/>
        <v/>
      </c>
      <c r="DU61" s="104" t="str">
        <f ca="1">IF(DT61&lt;&gt;"",RANK(DT61,DT$5:INDIRECT(DU$1,TRUE)),"")</f>
        <v/>
      </c>
      <c r="DV61" s="111" t="str">
        <f ca="1">IF(AND('Raw Data'!AL59&lt;&gt;"",'Raw Data'!AL59&lt;&gt;0),ROUNDDOWN('Raw Data'!AL59,Title!$M$1),"")</f>
        <v/>
      </c>
      <c r="DW61" s="109" t="str">
        <f ca="1">IF(AND('Raw Data'!AM59&lt;&gt;"",'Raw Data'!AM59&lt;&gt;0),'Raw Data'!AM59,"")</f>
        <v/>
      </c>
      <c r="DX61" s="97" t="str">
        <f ca="1">IF(AND(DV61&gt;0,DV61&lt;&gt;""),IF(Title!$K$1=0,ROUNDDOWN((1000*DV$1)/DV61,2),ROUND((1000*DV$1)/DV61,2)),IF(DV61="","",0))</f>
        <v/>
      </c>
      <c r="DY61" s="51" t="str">
        <f ca="1">IF(OR(DV61&lt;&gt;"",DW61&lt;&gt;""),RANK(DZ61,DZ$5:INDIRECT(DY$1,TRUE)),"")</f>
        <v/>
      </c>
      <c r="DZ61" s="71" t="str">
        <f t="shared" ca="1" si="41"/>
        <v/>
      </c>
      <c r="EA61" s="71" t="str">
        <f t="shared" ca="1" si="108"/>
        <v/>
      </c>
      <c r="EB61" s="104" t="str">
        <f ca="1">IF(EA61&lt;&gt;"",RANK(EA61,EA$5:INDIRECT(EB$1,TRUE)),"")</f>
        <v/>
      </c>
      <c r="EC61" s="111" t="str">
        <f ca="1">IF(AND('Raw Data'!AN59&lt;&gt;"",'Raw Data'!AN59&lt;&gt;0),ROUNDDOWN('Raw Data'!AN59,Title!$M$1),"")</f>
        <v/>
      </c>
      <c r="ED61" s="109" t="str">
        <f ca="1">IF(AND('Raw Data'!AO59&lt;&gt;"",'Raw Data'!AO59&lt;&gt;0),'Raw Data'!AO59,"")</f>
        <v/>
      </c>
      <c r="EE61" s="97" t="str">
        <f ca="1">IF(AND(EC61&gt;0,EC61&lt;&gt;""),IF(Title!$K$1=0,ROUNDDOWN((1000*EC$1)/EC61,2),ROUND((1000*EC$1)/EC61,2)),IF(EC61="","",0))</f>
        <v/>
      </c>
      <c r="EF61" s="51" t="str">
        <f ca="1">IF(OR(EC61&lt;&gt;"",ED61&lt;&gt;""),RANK(EG61,EG$5:INDIRECT(EF$1,TRUE)),"")</f>
        <v/>
      </c>
      <c r="EG61" s="71" t="str">
        <f t="shared" ca="1" si="42"/>
        <v/>
      </c>
      <c r="EH61" s="71" t="str">
        <f t="shared" ca="1" si="109"/>
        <v/>
      </c>
      <c r="EI61" s="104" t="str">
        <f ca="1">IF(EH61&lt;&gt;"",RANK(EH61,EH$5:INDIRECT(EI$1,TRUE)),"")</f>
        <v/>
      </c>
      <c r="EJ61" s="111" t="str">
        <f ca="1">IF(AND('Raw Data'!AP59&lt;&gt;"",'Raw Data'!AP59&lt;&gt;0),ROUNDDOWN('Raw Data'!AP59,Title!$M$1),"")</f>
        <v/>
      </c>
      <c r="EK61" s="106" t="str">
        <f ca="1">IF(AND('Raw Data'!AQ59&lt;&gt;"",'Raw Data'!AQ59&lt;&gt;0),'Raw Data'!AQ59,"")</f>
        <v/>
      </c>
      <c r="EL61" s="97" t="str">
        <f ca="1">IF(AND(EJ61&gt;0,EJ61&lt;&gt;""),IF(Title!$K$1=0,ROUNDDOWN((1000*EJ$1)/EJ61,2),ROUND((1000*EJ$1)/EJ61,2)),IF(EJ61="","",0))</f>
        <v/>
      </c>
      <c r="EM61" s="51" t="str">
        <f ca="1">IF(OR(EJ61&lt;&gt;"",EK61&lt;&gt;""),RANK(EN61,EN$5:INDIRECT(EM$1,TRUE)),"")</f>
        <v/>
      </c>
      <c r="EN61" s="71" t="str">
        <f t="shared" ca="1" si="43"/>
        <v/>
      </c>
      <c r="EO61" s="71" t="str">
        <f t="shared" ca="1" si="110"/>
        <v/>
      </c>
      <c r="EP61" s="104" t="str">
        <f ca="1">IF(EO61&lt;&gt;"",RANK(EO61,EO$5:INDIRECT(EP$1,TRUE)),"")</f>
        <v/>
      </c>
      <c r="EQ61" s="51" t="str">
        <f t="shared" ca="1" si="44"/>
        <v>$ER$61:$FC$61</v>
      </c>
      <c r="ER61" s="71">
        <f t="shared" si="45"/>
        <v>0</v>
      </c>
      <c r="ES61" s="71">
        <f t="shared" ca="1" si="46"/>
        <v>0</v>
      </c>
      <c r="ET61" s="71">
        <f t="shared" ca="1" si="47"/>
        <v>0</v>
      </c>
      <c r="EU61" s="71">
        <f t="shared" ca="1" si="48"/>
        <v>0</v>
      </c>
      <c r="EV61" s="71">
        <f t="shared" ca="1" si="49"/>
        <v>0</v>
      </c>
      <c r="EW61" s="71">
        <f t="shared" ca="1" si="50"/>
        <v>0</v>
      </c>
      <c r="EX61" s="71">
        <f t="shared" ca="1" si="51"/>
        <v>0</v>
      </c>
      <c r="EY61" s="71">
        <f t="shared" ca="1" si="52"/>
        <v>0</v>
      </c>
      <c r="EZ61" s="71">
        <f t="shared" ca="1" si="53"/>
        <v>0</v>
      </c>
      <c r="FA61" s="71">
        <f t="shared" ca="1" si="54"/>
        <v>0</v>
      </c>
      <c r="FB61" s="71">
        <f t="shared" ca="1" si="55"/>
        <v>0</v>
      </c>
      <c r="FC61" s="71">
        <f t="shared" ca="1" si="56"/>
        <v>0</v>
      </c>
      <c r="FD61" s="71">
        <f t="shared" ca="1" si="57"/>
        <v>0</v>
      </c>
      <c r="FE61" s="71">
        <f t="shared" ca="1" si="58"/>
        <v>0</v>
      </c>
      <c r="FF61" s="71">
        <f t="shared" ca="1" si="59"/>
        <v>0</v>
      </c>
      <c r="FG61" s="71">
        <f t="shared" ca="1" si="60"/>
        <v>0</v>
      </c>
      <c r="FH61" s="71">
        <f t="shared" ca="1" si="61"/>
        <v>0</v>
      </c>
      <c r="FI61" s="71">
        <f t="shared" ca="1" si="62"/>
        <v>0</v>
      </c>
      <c r="FJ61" s="71">
        <f t="shared" ca="1" si="63"/>
        <v>0</v>
      </c>
      <c r="FK61" s="71">
        <f t="shared" ca="1" si="64"/>
        <v>0</v>
      </c>
      <c r="FL61" s="51" t="str">
        <f t="shared" si="65"/>
        <v>$FM$61:$FX$61</v>
      </c>
      <c r="FM61" s="72">
        <f t="shared" si="66"/>
        <v>0</v>
      </c>
      <c r="FN61" s="51">
        <f t="shared" si="67"/>
        <v>0</v>
      </c>
      <c r="FO61" s="51">
        <f t="shared" si="68"/>
        <v>0</v>
      </c>
      <c r="FP61" s="51">
        <f t="shared" si="69"/>
        <v>0</v>
      </c>
      <c r="FQ61" s="51">
        <f t="shared" si="70"/>
        <v>0</v>
      </c>
      <c r="FR61" s="51">
        <f t="shared" si="71"/>
        <v>0</v>
      </c>
      <c r="FS61" s="51">
        <f t="shared" si="72"/>
        <v>0</v>
      </c>
      <c r="FT61" s="51">
        <f t="shared" si="73"/>
        <v>0</v>
      </c>
      <c r="FU61" s="51">
        <f t="shared" si="74"/>
        <v>0</v>
      </c>
      <c r="FV61" s="51">
        <f t="shared" si="75"/>
        <v>0</v>
      </c>
      <c r="FW61" s="51">
        <f t="shared" si="76"/>
        <v>0</v>
      </c>
      <c r="FX61" s="51">
        <f t="shared" si="77"/>
        <v>0</v>
      </c>
      <c r="FY61" s="51">
        <f t="shared" si="78"/>
        <v>0</v>
      </c>
      <c r="FZ61" s="51">
        <f t="shared" si="79"/>
        <v>0</v>
      </c>
      <c r="GA61" s="51">
        <f t="shared" si="80"/>
        <v>0</v>
      </c>
      <c r="GB61" s="51">
        <f t="shared" si="81"/>
        <v>0</v>
      </c>
      <c r="GC61" s="51">
        <f t="shared" si="82"/>
        <v>0</v>
      </c>
      <c r="GD61" s="51">
        <f t="shared" si="83"/>
        <v>0</v>
      </c>
      <c r="GE61" s="51">
        <f t="shared" si="84"/>
        <v>0</v>
      </c>
      <c r="GF61" s="51">
        <f t="shared" si="85"/>
        <v>0</v>
      </c>
      <c r="GG61" s="51" t="str">
        <f t="shared" si="86"/>
        <v>GS61</v>
      </c>
      <c r="GH61" s="71">
        <f ca="1">GetDiscardScore($ER61:ER61,GH$1)</f>
        <v>0</v>
      </c>
      <c r="GI61" s="71">
        <f ca="1">GetDiscardScore($ER61:ES61,GI$1)</f>
        <v>0</v>
      </c>
      <c r="GJ61" s="71">
        <f ca="1">GetDiscardScore($ER61:ET61,GJ$1)</f>
        <v>0</v>
      </c>
      <c r="GK61" s="71">
        <f ca="1">GetDiscardScore($ER61:EU61,GK$1)</f>
        <v>0</v>
      </c>
      <c r="GL61" s="71">
        <f ca="1">GetDiscardScore($ER61:EV61,GL$1)</f>
        <v>0</v>
      </c>
      <c r="GM61" s="71">
        <f ca="1">GetDiscardScore($ER61:EW61,GM$1)</f>
        <v>0</v>
      </c>
      <c r="GN61" s="71">
        <f ca="1">GetDiscardScore($ER61:EX61,GN$1)</f>
        <v>0</v>
      </c>
      <c r="GO61" s="71">
        <f ca="1">GetDiscardScore($ER61:EY61,GO$1)</f>
        <v>0</v>
      </c>
      <c r="GP61" s="71">
        <f ca="1">GetDiscardScore($ER61:EZ61,GP$1)</f>
        <v>0</v>
      </c>
      <c r="GQ61" s="71">
        <f ca="1">GetDiscardScore($ER61:FA61,GQ$1)</f>
        <v>0</v>
      </c>
      <c r="GR61" s="71">
        <f ca="1">GetDiscardScore($ER61:FB61,GR$1)</f>
        <v>0</v>
      </c>
      <c r="GS61" s="71">
        <f ca="1">GetDiscardScore($ER61:FC61,GS$1)</f>
        <v>0</v>
      </c>
      <c r="GT61" s="71">
        <f ca="1">GetDiscardScore($ER61:FD61,GT$1)</f>
        <v>0</v>
      </c>
      <c r="GU61" s="71">
        <f ca="1">GetDiscardScore($ER61:FE61,GU$1)</f>
        <v>0</v>
      </c>
      <c r="GV61" s="71">
        <f ca="1">GetDiscardScore($ER61:FF61,GV$1)</f>
        <v>0</v>
      </c>
      <c r="GW61" s="71">
        <f ca="1">GetDiscardScore($ER61:FG61,GW$1)</f>
        <v>0</v>
      </c>
      <c r="GX61" s="71">
        <f ca="1">GetDiscardScore($ER61:FH61,GX$1)</f>
        <v>0</v>
      </c>
      <c r="GY61" s="71">
        <f ca="1">GetDiscardScore($ER61:FI61,GY$1)</f>
        <v>0</v>
      </c>
      <c r="GZ61" s="71">
        <f ca="1">GetDiscardScore($ER61:FJ61,GZ$1)</f>
        <v>0</v>
      </c>
      <c r="HA61" s="71">
        <f ca="1">GetDiscardScore($ER61:FK61,HA$1)</f>
        <v>0</v>
      </c>
      <c r="HB61" s="73" t="str">
        <f t="shared" ca="1" si="87"/>
        <v/>
      </c>
      <c r="HC61" s="72" t="str">
        <f ca="1">IF(HB61&lt;&gt;"",RANK(HB61,HB$5:INDIRECT(HC$1,TRUE),0),"")</f>
        <v/>
      </c>
      <c r="HD61" s="70" t="str">
        <f t="shared" ca="1" si="88"/>
        <v/>
      </c>
    </row>
    <row r="62" spans="1:212" s="74" customFormat="1" ht="11.25">
      <c r="A62" s="39">
        <v>58</v>
      </c>
      <c r="B62" s="39" t="str">
        <f ca="1">IF('Raw Data'!B60&lt;&gt;"",'Raw Data'!B60,"")</f>
        <v/>
      </c>
      <c r="C62" s="74" t="str">
        <f ca="1">IF('Raw Data'!C60&lt;&gt;"",'Raw Data'!C60,"")</f>
        <v/>
      </c>
      <c r="D62" s="40" t="str">
        <f t="shared" ca="1" si="22"/>
        <v/>
      </c>
      <c r="E62" s="75" t="str">
        <f t="shared" ca="1" si="23"/>
        <v/>
      </c>
      <c r="F62" s="100" t="str">
        <f t="shared" ca="1" si="90"/>
        <v/>
      </c>
      <c r="G62" s="114" t="str">
        <f ca="1">IF(AND('Raw Data'!D60&lt;&gt;"",'Raw Data'!D60&lt;&gt;0),ROUNDDOWN('Raw Data'!D60,Title!$M$1),"")</f>
        <v/>
      </c>
      <c r="H62" s="110" t="str">
        <f ca="1">IF(AND('Raw Data'!E60&lt;&gt;"",'Raw Data'!E60&lt;&gt;0),'Raw Data'!E60,"")</f>
        <v/>
      </c>
      <c r="I62" s="98" t="str">
        <f ca="1">IF(AND(G62&lt;&gt;"",G62&gt;0),IF(Title!$K$1=0,ROUNDDOWN((1000*G$1)/G62,2),ROUND((1000*G$1)/G62,2)),IF(G62="","",0))</f>
        <v/>
      </c>
      <c r="J62" s="74" t="str">
        <f ca="1">IF(K62&lt;&gt;0,RANK(K62,K$5:INDIRECT(J$1,TRUE)),"")</f>
        <v/>
      </c>
      <c r="K62" s="77">
        <f t="shared" ca="1" si="89"/>
        <v>0</v>
      </c>
      <c r="L62" s="77" t="str">
        <f t="shared" ca="1" si="91"/>
        <v/>
      </c>
      <c r="M62" s="105" t="str">
        <f ca="1">IF(L62&lt;&gt;"",RANK(L62,L$5:INDIRECT(M$1,TRUE)),"")</f>
        <v/>
      </c>
      <c r="N62" s="114" t="str">
        <f ca="1">IF(AND('Raw Data'!F60&lt;&gt;"",'Raw Data'!F60&lt;&gt;0),ROUNDDOWN('Raw Data'!F60,Title!$M$1),"")</f>
        <v/>
      </c>
      <c r="O62" s="110" t="str">
        <f ca="1">IF(AND('Raw Data'!G60&lt;&gt;"",'Raw Data'!G60&lt;&gt;0),'Raw Data'!G60,"")</f>
        <v/>
      </c>
      <c r="P62" s="98" t="str">
        <f ca="1">IF(AND(N62&gt;0,N62&lt;&gt;""),IF(Title!$K$1=0,ROUNDDOWN((1000*N$1)/N62,2),ROUND((1000*N$1)/N62,2)),IF(N62="","",0))</f>
        <v/>
      </c>
      <c r="Q62" s="74" t="str">
        <f ca="1">IF(OR(N62&lt;&gt;"",O62&lt;&gt;""),RANK(R62,R$5:INDIRECT(Q$1,TRUE)),"")</f>
        <v/>
      </c>
      <c r="R62" s="77" t="str">
        <f t="shared" ca="1" si="24"/>
        <v/>
      </c>
      <c r="S62" s="77" t="str">
        <f t="shared" ca="1" si="92"/>
        <v/>
      </c>
      <c r="T62" s="105" t="str">
        <f ca="1">IF(S62&lt;&gt;"",RANK(S62,S$5:INDIRECT(T$1,TRUE)),"")</f>
        <v/>
      </c>
      <c r="U62" s="114" t="str">
        <f ca="1">IF(AND('Raw Data'!H60&lt;&gt;"",'Raw Data'!H60&lt;&gt;0),ROUNDDOWN('Raw Data'!H60,Title!$M$1),"")</f>
        <v/>
      </c>
      <c r="V62" s="110" t="str">
        <f ca="1">IF(AND('Raw Data'!I60&lt;&gt;"",'Raw Data'!I60&lt;&gt;0),'Raw Data'!I60,"")</f>
        <v/>
      </c>
      <c r="W62" s="98" t="str">
        <f ca="1">IF(AND(U62&gt;0,U62&lt;&gt;""),IF(Title!$K$1=0,ROUNDDOWN((1000*U$1)/U62,2),ROUND((1000*U$1)/U62,2)),IF(U62="","",0))</f>
        <v/>
      </c>
      <c r="X62" s="74" t="str">
        <f ca="1">IF(OR(U62&lt;&gt;"",V62&lt;&gt;""),RANK(Y62,Y$5:INDIRECT(X$1,TRUE)),"")</f>
        <v/>
      </c>
      <c r="Y62" s="77" t="str">
        <f t="shared" ca="1" si="25"/>
        <v/>
      </c>
      <c r="Z62" s="77" t="str">
        <f t="shared" ca="1" si="93"/>
        <v/>
      </c>
      <c r="AA62" s="105" t="str">
        <f ca="1">IF(Z62&lt;&gt;"",RANK(Z62,Z$5:INDIRECT(AA$1,TRUE)),"")</f>
        <v/>
      </c>
      <c r="AB62" s="114" t="str">
        <f ca="1">IF(AND('Raw Data'!J60&lt;&gt;"",'Raw Data'!J60&lt;&gt;0),ROUNDDOWN('Raw Data'!J60,Title!$M$1),"")</f>
        <v/>
      </c>
      <c r="AC62" s="110" t="str">
        <f ca="1">IF(AND('Raw Data'!K60&lt;&gt;"",'Raw Data'!K60&lt;&gt;0),'Raw Data'!K60,"")</f>
        <v/>
      </c>
      <c r="AD62" s="98" t="str">
        <f ca="1">IF(AND(AB62&gt;0,AB62&lt;&gt;""),IF(Title!$K$1=0,ROUNDDOWN((1000*AB$1)/AB62,2),ROUND((1000*AB$1)/AB62,2)),IF(AB62="","",0))</f>
        <v/>
      </c>
      <c r="AE62" s="74" t="str">
        <f ca="1">IF(OR(AB62&lt;&gt;"",AC62&lt;&gt;""),RANK(AF62,AF$5:INDIRECT(AE$1,TRUE)),"")</f>
        <v/>
      </c>
      <c r="AF62" s="77" t="str">
        <f t="shared" ca="1" si="26"/>
        <v/>
      </c>
      <c r="AG62" s="77" t="str">
        <f t="shared" ca="1" si="94"/>
        <v/>
      </c>
      <c r="AH62" s="105" t="str">
        <f ca="1">IF(AG62&lt;&gt;"",RANK(AG62,AG$5:INDIRECT(AH$1,TRUE)),"")</f>
        <v/>
      </c>
      <c r="AI62" s="114" t="str">
        <f ca="1">IF(AND('Raw Data'!L60&lt;&gt;"",'Raw Data'!L60&lt;&gt;0),ROUNDDOWN('Raw Data'!L60,Title!$M$1),"")</f>
        <v/>
      </c>
      <c r="AJ62" s="110" t="str">
        <f ca="1">IF(AND('Raw Data'!M60&lt;&gt;"",'Raw Data'!M60&lt;&gt;0),'Raw Data'!M60,"")</f>
        <v/>
      </c>
      <c r="AK62" s="98" t="str">
        <f ca="1">IF(AND(AI62&gt;0,AI62&lt;&gt;""),IF(Title!$K$1=0,ROUNDDOWN((1000*AI$1)/AI62,2),ROUND((1000*AI$1)/AI62,2)),IF(AI62="","",0))</f>
        <v/>
      </c>
      <c r="AL62" s="74" t="str">
        <f ca="1">IF(OR(AI62&lt;&gt;"",AJ62&lt;&gt;""),RANK(AM62,AM$5:INDIRECT(AL$1,TRUE)),"")</f>
        <v/>
      </c>
      <c r="AM62" s="77" t="str">
        <f t="shared" ca="1" si="27"/>
        <v/>
      </c>
      <c r="AN62" s="77" t="str">
        <f t="shared" ca="1" si="95"/>
        <v/>
      </c>
      <c r="AO62" s="105" t="str">
        <f ca="1">IF(AN62&lt;&gt;"",RANK(AN62,AN$5:INDIRECT(AO$1,TRUE)),"")</f>
        <v/>
      </c>
      <c r="AP62" s="114" t="str">
        <f ca="1">IF(AND('Raw Data'!N60&lt;&gt;"",'Raw Data'!N60&lt;&gt;0),ROUNDDOWN('Raw Data'!N60,Title!$M$1),"")</f>
        <v/>
      </c>
      <c r="AQ62" s="110" t="str">
        <f ca="1">IF(AND('Raw Data'!O60&lt;&gt;"",'Raw Data'!O60&lt;&gt;0),'Raw Data'!O60,"")</f>
        <v/>
      </c>
      <c r="AR62" s="98" t="str">
        <f ca="1">IF(AND(AP62&gt;0,AP62&lt;&gt;""),IF(Title!$K$1=0,ROUNDDOWN((1000*AP$1)/AP62,2),ROUND((1000*AP$1)/AP62,2)),IF(AP62="","",0))</f>
        <v/>
      </c>
      <c r="AS62" s="74" t="str">
        <f ca="1">IF(OR(AP62&lt;&gt;"",AQ62&lt;&gt;""),RANK(AT62,AT$5:INDIRECT(AS$1,TRUE)),"")</f>
        <v/>
      </c>
      <c r="AT62" s="77" t="str">
        <f t="shared" ca="1" si="28"/>
        <v/>
      </c>
      <c r="AU62" s="77" t="str">
        <f t="shared" ca="1" si="96"/>
        <v/>
      </c>
      <c r="AV62" s="105" t="str">
        <f ca="1">IF(AU62&lt;&gt;"",RANK(AU62,AU$5:INDIRECT(AV$1,TRUE)),"")</f>
        <v/>
      </c>
      <c r="AW62" s="114" t="str">
        <f ca="1">IF(AND('Raw Data'!P60&lt;&gt;"",'Raw Data'!P60&lt;&gt;0),ROUNDDOWN('Raw Data'!P60,Title!$M$1),"")</f>
        <v/>
      </c>
      <c r="AX62" s="110" t="str">
        <f ca="1">IF(AND('Raw Data'!Q60&lt;&gt;"",'Raw Data'!Q60&lt;&gt;0),'Raw Data'!Q60,"")</f>
        <v/>
      </c>
      <c r="AY62" s="98" t="str">
        <f ca="1">IF(AND(AW62&gt;0,AW62&lt;&gt;""),IF(Title!$K$1=0,ROUNDDOWN((1000*AW$1)/AW62,2),ROUND((1000*AW$1)/AW62,2)),IF(AW62="","",0))</f>
        <v/>
      </c>
      <c r="AZ62" s="74" t="str">
        <f ca="1">IF(OR(AW62&lt;&gt;"",AX62&lt;&gt;""),RANK(BA62,BA$5:INDIRECT(AZ$1,TRUE)),"")</f>
        <v/>
      </c>
      <c r="BA62" s="77" t="str">
        <f t="shared" ca="1" si="29"/>
        <v/>
      </c>
      <c r="BB62" s="77" t="str">
        <f t="shared" ca="1" si="97"/>
        <v/>
      </c>
      <c r="BC62" s="105" t="str">
        <f ca="1">IF(BB62&lt;&gt;"",RANK(BB62,BB$5:INDIRECT(BC$1,TRUE)),"")</f>
        <v/>
      </c>
      <c r="BD62" s="114" t="str">
        <f ca="1">IF(AND('Raw Data'!R60&lt;&gt;"",'Raw Data'!R60&lt;&gt;0),ROUNDDOWN('Raw Data'!R60,Title!$M$1),"")</f>
        <v/>
      </c>
      <c r="BE62" s="110" t="str">
        <f ca="1">IF(AND('Raw Data'!S60&lt;&gt;"",'Raw Data'!S60&lt;&gt;0),'Raw Data'!S60,"")</f>
        <v/>
      </c>
      <c r="BF62" s="98" t="str">
        <f ca="1">IF(AND(BD62&gt;0,BD62&lt;&gt;""),IF(Title!$K$1=0,ROUNDDOWN((1000*BD$1)/BD62,2),ROUND((1000*BD$1)/BD62,2)),IF(BD62="","",0))</f>
        <v/>
      </c>
      <c r="BG62" s="74" t="str">
        <f ca="1">IF(OR(BD62&lt;&gt;"",BE62&lt;&gt;""),RANK(BH62,BH$5:INDIRECT(BG$1,TRUE)),"")</f>
        <v/>
      </c>
      <c r="BH62" s="77" t="str">
        <f t="shared" ca="1" si="30"/>
        <v/>
      </c>
      <c r="BI62" s="77" t="str">
        <f t="shared" ca="1" si="98"/>
        <v/>
      </c>
      <c r="BJ62" s="105" t="str">
        <f ca="1">IF(BI62&lt;&gt;"",RANK(BI62,BI$5:INDIRECT(BJ$1,TRUE)),"")</f>
        <v/>
      </c>
      <c r="BK62" s="114" t="str">
        <f ca="1">IF(AND('Raw Data'!T60&lt;&gt;"",'Raw Data'!T60&lt;&gt;0),ROUNDDOWN('Raw Data'!T60,Title!$M$1),"")</f>
        <v/>
      </c>
      <c r="BL62" s="110" t="str">
        <f ca="1">IF(AND('Raw Data'!U60&lt;&gt;"",'Raw Data'!U60&lt;&gt;0),'Raw Data'!U60,"")</f>
        <v/>
      </c>
      <c r="BM62" s="98" t="str">
        <f t="shared" ca="1" si="31"/>
        <v/>
      </c>
      <c r="BN62" s="74" t="str">
        <f ca="1">IF(OR(BK62&lt;&gt;"",BL62&lt;&gt;""),RANK(BO62,BO$5:INDIRECT(BN$1,TRUE)),"")</f>
        <v/>
      </c>
      <c r="BO62" s="77" t="str">
        <f t="shared" ca="1" si="32"/>
        <v/>
      </c>
      <c r="BP62" s="77" t="str">
        <f t="shared" ca="1" si="99"/>
        <v/>
      </c>
      <c r="BQ62" s="105" t="str">
        <f ca="1">IF(BP62&lt;&gt;"",RANK(BP62,BP$5:INDIRECT(BQ$1,TRUE)),"")</f>
        <v/>
      </c>
      <c r="BR62" s="114" t="str">
        <f ca="1">IF(AND('Raw Data'!V60&lt;&gt;"",'Raw Data'!V60&lt;&gt;0),ROUNDDOWN('Raw Data'!V60,Title!$M$1),"")</f>
        <v/>
      </c>
      <c r="BS62" s="110" t="str">
        <f ca="1">IF(AND('Raw Data'!W60&lt;&gt;"",'Raw Data'!W60&lt;&gt;0),'Raw Data'!W60,"")</f>
        <v/>
      </c>
      <c r="BT62" s="98" t="str">
        <f ca="1">IF(AND(BR62&gt;0,BR62&lt;&gt;""),IF(Title!$K$1=0,ROUNDDOWN((1000*BR$1)/BR62,2),ROUND((1000*BR$1)/BR62,2)),IF(BR62="","",0))</f>
        <v/>
      </c>
      <c r="BU62" s="74" t="str">
        <f ca="1">IF(OR(BR62&lt;&gt;"",BS62&lt;&gt;""),RANK(BV62,BV$5:INDIRECT(BU$1,TRUE)),"")</f>
        <v/>
      </c>
      <c r="BV62" s="77" t="str">
        <f t="shared" ca="1" si="33"/>
        <v/>
      </c>
      <c r="BW62" s="77" t="str">
        <f t="shared" ca="1" si="100"/>
        <v/>
      </c>
      <c r="BX62" s="105" t="str">
        <f ca="1">IF(BW62&lt;&gt;"",RANK(BW62,BW$5:INDIRECT(BX$1,TRUE)),"")</f>
        <v/>
      </c>
      <c r="BY62" s="114" t="str">
        <f ca="1">IF(AND('Raw Data'!X60&lt;&gt;"",'Raw Data'!X60&lt;&gt;0),ROUNDDOWN('Raw Data'!X60,Title!$M$1),"")</f>
        <v/>
      </c>
      <c r="BZ62" s="110" t="str">
        <f ca="1">IF(AND('Raw Data'!Y60&lt;&gt;"",'Raw Data'!Y60&lt;&gt;0),'Raw Data'!Y60,"")</f>
        <v/>
      </c>
      <c r="CA62" s="98" t="str">
        <f ca="1">IF(AND(BY62&gt;0,BY62&lt;&gt;""),IF(Title!$K$1=0,ROUNDDOWN((1000*BY$1)/BY62,2),ROUND((1000*BY$1)/BY62,2)),IF(BY62="","",0))</f>
        <v/>
      </c>
      <c r="CB62" s="74" t="str">
        <f ca="1">IF(OR(BY62&lt;&gt;"",BZ62&lt;&gt;""),RANK(CC62,CC$5:INDIRECT(CB$1,TRUE)),"")</f>
        <v/>
      </c>
      <c r="CC62" s="77" t="str">
        <f t="shared" ca="1" si="34"/>
        <v/>
      </c>
      <c r="CD62" s="77" t="str">
        <f t="shared" ca="1" si="101"/>
        <v/>
      </c>
      <c r="CE62" s="105" t="str">
        <f ca="1">IF(CD62&lt;&gt;"",RANK(CD62,CD$5:INDIRECT(CE$1,TRUE)),"")</f>
        <v/>
      </c>
      <c r="CF62" s="114" t="str">
        <f ca="1">IF(AND('Raw Data'!Z60&lt;&gt;"",'Raw Data'!Z60&lt;&gt;0),ROUNDDOWN('Raw Data'!Z60,Title!$M$1),"")</f>
        <v/>
      </c>
      <c r="CG62" s="110" t="str">
        <f ca="1">IF(AND('Raw Data'!AA60&lt;&gt;"",'Raw Data'!AA60&lt;&gt;0),'Raw Data'!AA60,"")</f>
        <v/>
      </c>
      <c r="CH62" s="98" t="str">
        <f ca="1">IF(AND(CF62&gt;0,CF62&lt;&gt;""),IF(Title!$K$1=0,ROUNDDOWN((1000*CF$1)/CF62,2),ROUND((1000*CF$1)/CF62,2)),IF(CF62="","",0))</f>
        <v/>
      </c>
      <c r="CI62" s="74" t="str">
        <f ca="1">IF(OR(CF62&lt;&gt;"",CG62&lt;&gt;""),RANK(CJ62,CJ$5:INDIRECT(CI$1,TRUE)),"")</f>
        <v/>
      </c>
      <c r="CJ62" s="77" t="str">
        <f t="shared" ca="1" si="35"/>
        <v/>
      </c>
      <c r="CK62" s="77" t="str">
        <f t="shared" ca="1" si="102"/>
        <v/>
      </c>
      <c r="CL62" s="105" t="str">
        <f ca="1">IF(CK62&lt;&gt;"",RANK(CK62,CK$5:INDIRECT(CL$1,TRUE)),"")</f>
        <v/>
      </c>
      <c r="CM62" s="114" t="str">
        <f ca="1">IF(AND('Raw Data'!AB60&lt;&gt;"",'Raw Data'!AB60&lt;&gt;0),ROUNDDOWN('Raw Data'!AB60,Title!$M$1),"")</f>
        <v/>
      </c>
      <c r="CN62" s="110" t="str">
        <f ca="1">IF(AND('Raw Data'!AC60&lt;&gt;"",'Raw Data'!AC60&lt;&gt;0),'Raw Data'!AC60,"")</f>
        <v/>
      </c>
      <c r="CO62" s="98" t="str">
        <f ca="1">IF(AND(CM62&gt;0,CM62&lt;&gt;""),IF(Title!$K$1=0,ROUNDDOWN((1000*CM$1)/CM62,2),ROUND((1000*CM$1)/CM62,2)),IF(CM62="","",0))</f>
        <v/>
      </c>
      <c r="CP62" s="74" t="str">
        <f ca="1">IF(OR(CM62&lt;&gt;"",CN62&lt;&gt;""),RANK(CQ62,CQ$5:INDIRECT(CP$1,TRUE)),"")</f>
        <v/>
      </c>
      <c r="CQ62" s="77" t="str">
        <f t="shared" ca="1" si="36"/>
        <v/>
      </c>
      <c r="CR62" s="77" t="str">
        <f t="shared" ca="1" si="103"/>
        <v/>
      </c>
      <c r="CS62" s="105" t="str">
        <f ca="1">IF(CR62&lt;&gt;"",RANK(CR62,CR$5:INDIRECT(CS$1,TRUE)),"")</f>
        <v/>
      </c>
      <c r="CT62" s="114" t="str">
        <f ca="1">IF(AND('Raw Data'!AD60&lt;&gt;"",'Raw Data'!AD60&lt;&gt;0),ROUNDDOWN('Raw Data'!AD60,Title!$M$1),"")</f>
        <v/>
      </c>
      <c r="CU62" s="110" t="str">
        <f ca="1">IF(AND('Raw Data'!AE60&lt;&gt;"",'Raw Data'!AE60&lt;&gt;0),'Raw Data'!AE60,"")</f>
        <v/>
      </c>
      <c r="CV62" s="98" t="str">
        <f ca="1">IF(AND(CT62&gt;0,CT62&lt;&gt;""),IF(Title!$K$1=0,ROUNDDOWN((1000*CT$1)/CT62,2),ROUND((1000*CT$1)/CT62,2)),IF(CT62="","",0))</f>
        <v/>
      </c>
      <c r="CW62" s="74" t="str">
        <f ca="1">IF(OR(CT62&lt;&gt;"",CU62&lt;&gt;""),RANK(CX62,CX$5:INDIRECT(CW$1,TRUE)),"")</f>
        <v/>
      </c>
      <c r="CX62" s="77" t="str">
        <f t="shared" ca="1" si="37"/>
        <v/>
      </c>
      <c r="CY62" s="77" t="str">
        <f t="shared" ca="1" si="104"/>
        <v/>
      </c>
      <c r="CZ62" s="105" t="str">
        <f ca="1">IF(CY62&lt;&gt;"",RANK(CY62,CY$5:INDIRECT(CZ$1,TRUE)),"")</f>
        <v/>
      </c>
      <c r="DA62" s="114" t="str">
        <f ca="1">IF(AND('Raw Data'!AF60&lt;&gt;"",'Raw Data'!AF60&lt;&gt;0),ROUNDDOWN('Raw Data'!AF60,Title!$M$1),"")</f>
        <v/>
      </c>
      <c r="DB62" s="110" t="str">
        <f ca="1">IF(AND('Raw Data'!AG60&lt;&gt;"",'Raw Data'!AG60&lt;&gt;0),'Raw Data'!AG60,"")</f>
        <v/>
      </c>
      <c r="DC62" s="98" t="str">
        <f ca="1">IF(AND(DA62&gt;0,DA62&lt;&gt;""),IF(Title!$K$1=0,ROUNDDOWN((1000*DA$1)/DA62,2),ROUND((1000*DA$1)/DA62,2)),IF(DA62="","",0))</f>
        <v/>
      </c>
      <c r="DD62" s="74" t="str">
        <f ca="1">IF(OR(DA62&lt;&gt;"",DB62&lt;&gt;""),RANK(DE62,DE$5:INDIRECT(DD$1,TRUE)),"")</f>
        <v/>
      </c>
      <c r="DE62" s="77" t="str">
        <f t="shared" ca="1" si="38"/>
        <v/>
      </c>
      <c r="DF62" s="77" t="str">
        <f t="shared" ca="1" si="105"/>
        <v/>
      </c>
      <c r="DG62" s="105" t="str">
        <f ca="1">IF(DF62&lt;&gt;"",RANK(DF62,DF$5:INDIRECT(DG$1,TRUE)),"")</f>
        <v/>
      </c>
      <c r="DH62" s="114" t="str">
        <f ca="1">IF(AND('Raw Data'!AH60&lt;&gt;"",'Raw Data'!AH60&lt;&gt;0),ROUNDDOWN('Raw Data'!AH60,Title!$M$1),"")</f>
        <v/>
      </c>
      <c r="DI62" s="110" t="str">
        <f ca="1">IF(AND('Raw Data'!AI60&lt;&gt;"",'Raw Data'!AI60&lt;&gt;0),'Raw Data'!AI60,"")</f>
        <v/>
      </c>
      <c r="DJ62" s="98" t="str">
        <f ca="1">IF(AND(DH62&gt;0,DH62&lt;&gt;""),IF(Title!$K$1=0,ROUNDDOWN((1000*DH$1)/DH62,2),ROUND((1000*DH$1)/DH62,2)),IF(DH62="","",0))</f>
        <v/>
      </c>
      <c r="DK62" s="74" t="str">
        <f ca="1">IF(OR(DH62&lt;&gt;"",DI62&lt;&gt;""),RANK(DL62,DL$5:INDIRECT(DK$1,TRUE)),"")</f>
        <v/>
      </c>
      <c r="DL62" s="77" t="str">
        <f t="shared" ca="1" si="39"/>
        <v/>
      </c>
      <c r="DM62" s="77" t="str">
        <f t="shared" ca="1" si="106"/>
        <v/>
      </c>
      <c r="DN62" s="105" t="str">
        <f ca="1">IF(DM62&lt;&gt;"",RANK(DM62,DM$5:INDIRECT(DN$1,TRUE)),"")</f>
        <v/>
      </c>
      <c r="DO62" s="114" t="str">
        <f ca="1">IF(AND('Raw Data'!AJ60&lt;&gt;"",'Raw Data'!AJ60&lt;&gt;0),ROUNDDOWN('Raw Data'!AJ60,Title!$M$1),"")</f>
        <v/>
      </c>
      <c r="DP62" s="110" t="str">
        <f ca="1">IF(AND('Raw Data'!AK60&lt;&gt;"",'Raw Data'!AK60&lt;&gt;0),'Raw Data'!AK60,"")</f>
        <v/>
      </c>
      <c r="DQ62" s="98" t="str">
        <f ca="1">IF(AND(DO62&gt;0,DO62&lt;&gt;""),IF(Title!$K$1=0,ROUNDDOWN((1000*DO$1)/DO62,2),ROUND((1000*DO$1)/DO62,2)),IF(DO62="","",0))</f>
        <v/>
      </c>
      <c r="DR62" s="74" t="str">
        <f ca="1">IF(OR(DO62&lt;&gt;"",DP62&lt;&gt;""),RANK(DS62,DS$5:INDIRECT(DR$1,TRUE)),"")</f>
        <v/>
      </c>
      <c r="DS62" s="77" t="str">
        <f t="shared" ca="1" si="40"/>
        <v/>
      </c>
      <c r="DT62" s="77" t="str">
        <f t="shared" ca="1" si="107"/>
        <v/>
      </c>
      <c r="DU62" s="105" t="str">
        <f ca="1">IF(DT62&lt;&gt;"",RANK(DT62,DT$5:INDIRECT(DU$1,TRUE)),"")</f>
        <v/>
      </c>
      <c r="DV62" s="114" t="str">
        <f ca="1">IF(AND('Raw Data'!AL60&lt;&gt;"",'Raw Data'!AL60&lt;&gt;0),ROUNDDOWN('Raw Data'!AL60,Title!$M$1),"")</f>
        <v/>
      </c>
      <c r="DW62" s="110" t="str">
        <f ca="1">IF(AND('Raw Data'!AM60&lt;&gt;"",'Raw Data'!AM60&lt;&gt;0),'Raw Data'!AM60,"")</f>
        <v/>
      </c>
      <c r="DX62" s="98" t="str">
        <f ca="1">IF(AND(DV62&gt;0,DV62&lt;&gt;""),IF(Title!$K$1=0,ROUNDDOWN((1000*DV$1)/DV62,2),ROUND((1000*DV$1)/DV62,2)),IF(DV62="","",0))</f>
        <v/>
      </c>
      <c r="DY62" s="74" t="str">
        <f ca="1">IF(OR(DV62&lt;&gt;"",DW62&lt;&gt;""),RANK(DZ62,DZ$5:INDIRECT(DY$1,TRUE)),"")</f>
        <v/>
      </c>
      <c r="DZ62" s="77" t="str">
        <f t="shared" ca="1" si="41"/>
        <v/>
      </c>
      <c r="EA62" s="77" t="str">
        <f t="shared" ca="1" si="108"/>
        <v/>
      </c>
      <c r="EB62" s="105" t="str">
        <f ca="1">IF(EA62&lt;&gt;"",RANK(EA62,EA$5:INDIRECT(EB$1,TRUE)),"")</f>
        <v/>
      </c>
      <c r="EC62" s="114" t="str">
        <f ca="1">IF(AND('Raw Data'!AN60&lt;&gt;"",'Raw Data'!AN60&lt;&gt;0),ROUNDDOWN('Raw Data'!AN60,Title!$M$1),"")</f>
        <v/>
      </c>
      <c r="ED62" s="110" t="str">
        <f ca="1">IF(AND('Raw Data'!AO60&lt;&gt;"",'Raw Data'!AO60&lt;&gt;0),'Raw Data'!AO60,"")</f>
        <v/>
      </c>
      <c r="EE62" s="98" t="str">
        <f ca="1">IF(AND(EC62&gt;0,EC62&lt;&gt;""),IF(Title!$K$1=0,ROUNDDOWN((1000*EC$1)/EC62,2),ROUND((1000*EC$1)/EC62,2)),IF(EC62="","",0))</f>
        <v/>
      </c>
      <c r="EF62" s="74" t="str">
        <f ca="1">IF(OR(EC62&lt;&gt;"",ED62&lt;&gt;""),RANK(EG62,EG$5:INDIRECT(EF$1,TRUE)),"")</f>
        <v/>
      </c>
      <c r="EG62" s="77" t="str">
        <f t="shared" ca="1" si="42"/>
        <v/>
      </c>
      <c r="EH62" s="77" t="str">
        <f t="shared" ca="1" si="109"/>
        <v/>
      </c>
      <c r="EI62" s="105" t="str">
        <f ca="1">IF(EH62&lt;&gt;"",RANK(EH62,EH$5:INDIRECT(EI$1,TRUE)),"")</f>
        <v/>
      </c>
      <c r="EJ62" s="114" t="str">
        <f ca="1">IF(AND('Raw Data'!AP60&lt;&gt;"",'Raw Data'!AP60&lt;&gt;0),ROUNDDOWN('Raw Data'!AP60,Title!$M$1),"")</f>
        <v/>
      </c>
      <c r="EK62" s="107" t="str">
        <f ca="1">IF(AND('Raw Data'!AQ60&lt;&gt;"",'Raw Data'!AQ60&lt;&gt;0),'Raw Data'!AQ60,"")</f>
        <v/>
      </c>
      <c r="EL62" s="98" t="str">
        <f ca="1">IF(AND(EJ62&gt;0,EJ62&lt;&gt;""),IF(Title!$K$1=0,ROUNDDOWN((1000*EJ$1)/EJ62,2),ROUND((1000*EJ$1)/EJ62,2)),IF(EJ62="","",0))</f>
        <v/>
      </c>
      <c r="EM62" s="74" t="str">
        <f ca="1">IF(OR(EJ62&lt;&gt;"",EK62&lt;&gt;""),RANK(EN62,EN$5:INDIRECT(EM$1,TRUE)),"")</f>
        <v/>
      </c>
      <c r="EN62" s="77" t="str">
        <f t="shared" ca="1" si="43"/>
        <v/>
      </c>
      <c r="EO62" s="77" t="str">
        <f t="shared" ca="1" si="110"/>
        <v/>
      </c>
      <c r="EP62" s="105" t="str">
        <f ca="1">IF(EO62&lt;&gt;"",RANK(EO62,EO$5:INDIRECT(EP$1,TRUE)),"")</f>
        <v/>
      </c>
      <c r="EQ62" s="74" t="str">
        <f t="shared" ca="1" si="44"/>
        <v>$ER$62:$FC$62</v>
      </c>
      <c r="ER62" s="77">
        <f t="shared" si="45"/>
        <v>0</v>
      </c>
      <c r="ES62" s="77">
        <f t="shared" ca="1" si="46"/>
        <v>0</v>
      </c>
      <c r="ET62" s="77">
        <f t="shared" ca="1" si="47"/>
        <v>0</v>
      </c>
      <c r="EU62" s="77">
        <f t="shared" ca="1" si="48"/>
        <v>0</v>
      </c>
      <c r="EV62" s="77">
        <f t="shared" ca="1" si="49"/>
        <v>0</v>
      </c>
      <c r="EW62" s="77">
        <f t="shared" ca="1" si="50"/>
        <v>0</v>
      </c>
      <c r="EX62" s="77">
        <f t="shared" ca="1" si="51"/>
        <v>0</v>
      </c>
      <c r="EY62" s="77">
        <f t="shared" ca="1" si="52"/>
        <v>0</v>
      </c>
      <c r="EZ62" s="77">
        <f t="shared" ca="1" si="53"/>
        <v>0</v>
      </c>
      <c r="FA62" s="77">
        <f t="shared" ca="1" si="54"/>
        <v>0</v>
      </c>
      <c r="FB62" s="77">
        <f t="shared" ca="1" si="55"/>
        <v>0</v>
      </c>
      <c r="FC62" s="77">
        <f t="shared" ca="1" si="56"/>
        <v>0</v>
      </c>
      <c r="FD62" s="77">
        <f t="shared" ca="1" si="57"/>
        <v>0</v>
      </c>
      <c r="FE62" s="77">
        <f t="shared" ca="1" si="58"/>
        <v>0</v>
      </c>
      <c r="FF62" s="77">
        <f t="shared" ca="1" si="59"/>
        <v>0</v>
      </c>
      <c r="FG62" s="77">
        <f t="shared" ca="1" si="60"/>
        <v>0</v>
      </c>
      <c r="FH62" s="77">
        <f t="shared" ca="1" si="61"/>
        <v>0</v>
      </c>
      <c r="FI62" s="77">
        <f t="shared" ca="1" si="62"/>
        <v>0</v>
      </c>
      <c r="FJ62" s="77">
        <f t="shared" ca="1" si="63"/>
        <v>0</v>
      </c>
      <c r="FK62" s="77">
        <f t="shared" ca="1" si="64"/>
        <v>0</v>
      </c>
      <c r="FL62" s="74" t="str">
        <f t="shared" si="65"/>
        <v>$FM$62:$FX$62</v>
      </c>
      <c r="FM62" s="78">
        <f t="shared" si="66"/>
        <v>0</v>
      </c>
      <c r="FN62" s="74">
        <f t="shared" si="67"/>
        <v>0</v>
      </c>
      <c r="FO62" s="74">
        <f t="shared" si="68"/>
        <v>0</v>
      </c>
      <c r="FP62" s="74">
        <f t="shared" si="69"/>
        <v>0</v>
      </c>
      <c r="FQ62" s="74">
        <f t="shared" si="70"/>
        <v>0</v>
      </c>
      <c r="FR62" s="74">
        <f t="shared" si="71"/>
        <v>0</v>
      </c>
      <c r="FS62" s="74">
        <f t="shared" si="72"/>
        <v>0</v>
      </c>
      <c r="FT62" s="74">
        <f t="shared" si="73"/>
        <v>0</v>
      </c>
      <c r="FU62" s="74">
        <f t="shared" si="74"/>
        <v>0</v>
      </c>
      <c r="FV62" s="74">
        <f t="shared" si="75"/>
        <v>0</v>
      </c>
      <c r="FW62" s="74">
        <f t="shared" si="76"/>
        <v>0</v>
      </c>
      <c r="FX62" s="74">
        <f t="shared" si="77"/>
        <v>0</v>
      </c>
      <c r="FY62" s="74">
        <f t="shared" si="78"/>
        <v>0</v>
      </c>
      <c r="FZ62" s="74">
        <f t="shared" si="79"/>
        <v>0</v>
      </c>
      <c r="GA62" s="74">
        <f t="shared" si="80"/>
        <v>0</v>
      </c>
      <c r="GB62" s="74">
        <f t="shared" si="81"/>
        <v>0</v>
      </c>
      <c r="GC62" s="74">
        <f t="shared" si="82"/>
        <v>0</v>
      </c>
      <c r="GD62" s="74">
        <f t="shared" si="83"/>
        <v>0</v>
      </c>
      <c r="GE62" s="74">
        <f t="shared" si="84"/>
        <v>0</v>
      </c>
      <c r="GF62" s="74">
        <f t="shared" si="85"/>
        <v>0</v>
      </c>
      <c r="GG62" s="74" t="str">
        <f t="shared" si="86"/>
        <v>GS62</v>
      </c>
      <c r="GH62" s="77">
        <f ca="1">GetDiscardScore($ER62:ER62,GH$1)</f>
        <v>0</v>
      </c>
      <c r="GI62" s="77">
        <f ca="1">GetDiscardScore($ER62:ES62,GI$1)</f>
        <v>0</v>
      </c>
      <c r="GJ62" s="77">
        <f ca="1">GetDiscardScore($ER62:ET62,GJ$1)</f>
        <v>0</v>
      </c>
      <c r="GK62" s="77">
        <f ca="1">GetDiscardScore($ER62:EU62,GK$1)</f>
        <v>0</v>
      </c>
      <c r="GL62" s="77">
        <f ca="1">GetDiscardScore($ER62:EV62,GL$1)</f>
        <v>0</v>
      </c>
      <c r="GM62" s="77">
        <f ca="1">GetDiscardScore($ER62:EW62,GM$1)</f>
        <v>0</v>
      </c>
      <c r="GN62" s="77">
        <f ca="1">GetDiscardScore($ER62:EX62,GN$1)</f>
        <v>0</v>
      </c>
      <c r="GO62" s="77">
        <f ca="1">GetDiscardScore($ER62:EY62,GO$1)</f>
        <v>0</v>
      </c>
      <c r="GP62" s="77">
        <f ca="1">GetDiscardScore($ER62:EZ62,GP$1)</f>
        <v>0</v>
      </c>
      <c r="GQ62" s="77">
        <f ca="1">GetDiscardScore($ER62:FA62,GQ$1)</f>
        <v>0</v>
      </c>
      <c r="GR62" s="77">
        <f ca="1">GetDiscardScore($ER62:FB62,GR$1)</f>
        <v>0</v>
      </c>
      <c r="GS62" s="77">
        <f ca="1">GetDiscardScore($ER62:FC62,GS$1)</f>
        <v>0</v>
      </c>
      <c r="GT62" s="77">
        <f ca="1">GetDiscardScore($ER62:FD62,GT$1)</f>
        <v>0</v>
      </c>
      <c r="GU62" s="77">
        <f ca="1">GetDiscardScore($ER62:FE62,GU$1)</f>
        <v>0</v>
      </c>
      <c r="GV62" s="77">
        <f ca="1">GetDiscardScore($ER62:FF62,GV$1)</f>
        <v>0</v>
      </c>
      <c r="GW62" s="77">
        <f ca="1">GetDiscardScore($ER62:FG62,GW$1)</f>
        <v>0</v>
      </c>
      <c r="GX62" s="77">
        <f ca="1">GetDiscardScore($ER62:FH62,GX$1)</f>
        <v>0</v>
      </c>
      <c r="GY62" s="77">
        <f ca="1">GetDiscardScore($ER62:FI62,GY$1)</f>
        <v>0</v>
      </c>
      <c r="GZ62" s="77">
        <f ca="1">GetDiscardScore($ER62:FJ62,GZ$1)</f>
        <v>0</v>
      </c>
      <c r="HA62" s="77">
        <f ca="1">GetDiscardScore($ER62:FK62,HA$1)</f>
        <v>0</v>
      </c>
      <c r="HB62" s="79" t="str">
        <f t="shared" ca="1" si="87"/>
        <v/>
      </c>
      <c r="HC62" s="78" t="str">
        <f ca="1">IF(HB62&lt;&gt;"",RANK(HB62,HB$5:INDIRECT(HC$1,TRUE),0),"")</f>
        <v/>
      </c>
      <c r="HD62" s="76" t="str">
        <f t="shared" ca="1" si="88"/>
        <v/>
      </c>
    </row>
    <row r="63" spans="1:212" s="74" customFormat="1" ht="11.25">
      <c r="A63" s="39">
        <v>59</v>
      </c>
      <c r="B63" s="39" t="str">
        <f ca="1">IF('Raw Data'!B61&lt;&gt;"",'Raw Data'!B61,"")</f>
        <v/>
      </c>
      <c r="C63" s="74" t="str">
        <f ca="1">IF('Raw Data'!C61&lt;&gt;"",'Raw Data'!C61,"")</f>
        <v/>
      </c>
      <c r="D63" s="40" t="str">
        <f t="shared" ca="1" si="22"/>
        <v/>
      </c>
      <c r="E63" s="75" t="str">
        <f t="shared" ca="1" si="23"/>
        <v/>
      </c>
      <c r="F63" s="100" t="str">
        <f t="shared" ca="1" si="90"/>
        <v/>
      </c>
      <c r="G63" s="114" t="str">
        <f ca="1">IF(AND('Raw Data'!D61&lt;&gt;"",'Raw Data'!D61&lt;&gt;0),ROUNDDOWN('Raw Data'!D61,Title!$M$1),"")</f>
        <v/>
      </c>
      <c r="H63" s="110" t="str">
        <f ca="1">IF(AND('Raw Data'!E61&lt;&gt;"",'Raw Data'!E61&lt;&gt;0),'Raw Data'!E61,"")</f>
        <v/>
      </c>
      <c r="I63" s="98" t="str">
        <f ca="1">IF(AND(G63&lt;&gt;"",G63&gt;0),IF(Title!$K$1=0,ROUNDDOWN((1000*G$1)/G63,2),ROUND((1000*G$1)/G63,2)),IF(G63="","",0))</f>
        <v/>
      </c>
      <c r="J63" s="74" t="str">
        <f ca="1">IF(K63&lt;&gt;0,RANK(K63,K$5:INDIRECT(J$1,TRUE)),"")</f>
        <v/>
      </c>
      <c r="K63" s="77">
        <f t="shared" ca="1" si="89"/>
        <v>0</v>
      </c>
      <c r="L63" s="77" t="str">
        <f t="shared" ca="1" si="91"/>
        <v/>
      </c>
      <c r="M63" s="105" t="str">
        <f ca="1">IF(L63&lt;&gt;"",RANK(L63,L$5:INDIRECT(M$1,TRUE)),"")</f>
        <v/>
      </c>
      <c r="N63" s="114" t="str">
        <f ca="1">IF(AND('Raw Data'!F61&lt;&gt;"",'Raw Data'!F61&lt;&gt;0),ROUNDDOWN('Raw Data'!F61,Title!$M$1),"")</f>
        <v/>
      </c>
      <c r="O63" s="110" t="str">
        <f ca="1">IF(AND('Raw Data'!G61&lt;&gt;"",'Raw Data'!G61&lt;&gt;0),'Raw Data'!G61,"")</f>
        <v/>
      </c>
      <c r="P63" s="98" t="str">
        <f ca="1">IF(AND(N63&gt;0,N63&lt;&gt;""),IF(Title!$K$1=0,ROUNDDOWN((1000*N$1)/N63,2),ROUND((1000*N$1)/N63,2)),IF(N63="","",0))</f>
        <v/>
      </c>
      <c r="Q63" s="74" t="str">
        <f ca="1">IF(OR(N63&lt;&gt;"",O63&lt;&gt;""),RANK(R63,R$5:INDIRECT(Q$1,TRUE)),"")</f>
        <v/>
      </c>
      <c r="R63" s="77" t="str">
        <f t="shared" ca="1" si="24"/>
        <v/>
      </c>
      <c r="S63" s="77" t="str">
        <f t="shared" ca="1" si="92"/>
        <v/>
      </c>
      <c r="T63" s="105" t="str">
        <f ca="1">IF(S63&lt;&gt;"",RANK(S63,S$5:INDIRECT(T$1,TRUE)),"")</f>
        <v/>
      </c>
      <c r="U63" s="114" t="str">
        <f ca="1">IF(AND('Raw Data'!H61&lt;&gt;"",'Raw Data'!H61&lt;&gt;0),ROUNDDOWN('Raw Data'!H61,Title!$M$1),"")</f>
        <v/>
      </c>
      <c r="V63" s="110" t="str">
        <f ca="1">IF(AND('Raw Data'!I61&lt;&gt;"",'Raw Data'!I61&lt;&gt;0),'Raw Data'!I61,"")</f>
        <v/>
      </c>
      <c r="W63" s="98" t="str">
        <f ca="1">IF(AND(U63&gt;0,U63&lt;&gt;""),IF(Title!$K$1=0,ROUNDDOWN((1000*U$1)/U63,2),ROUND((1000*U$1)/U63,2)),IF(U63="","",0))</f>
        <v/>
      </c>
      <c r="X63" s="74" t="str">
        <f ca="1">IF(OR(U63&lt;&gt;"",V63&lt;&gt;""),RANK(Y63,Y$5:INDIRECT(X$1,TRUE)),"")</f>
        <v/>
      </c>
      <c r="Y63" s="77" t="str">
        <f t="shared" ca="1" si="25"/>
        <v/>
      </c>
      <c r="Z63" s="77" t="str">
        <f t="shared" ca="1" si="93"/>
        <v/>
      </c>
      <c r="AA63" s="105" t="str">
        <f ca="1">IF(Z63&lt;&gt;"",RANK(Z63,Z$5:INDIRECT(AA$1,TRUE)),"")</f>
        <v/>
      </c>
      <c r="AB63" s="114" t="str">
        <f ca="1">IF(AND('Raw Data'!J61&lt;&gt;"",'Raw Data'!J61&lt;&gt;0),ROUNDDOWN('Raw Data'!J61,Title!$M$1),"")</f>
        <v/>
      </c>
      <c r="AC63" s="110" t="str">
        <f ca="1">IF(AND('Raw Data'!K61&lt;&gt;"",'Raw Data'!K61&lt;&gt;0),'Raw Data'!K61,"")</f>
        <v/>
      </c>
      <c r="AD63" s="98" t="str">
        <f ca="1">IF(AND(AB63&gt;0,AB63&lt;&gt;""),IF(Title!$K$1=0,ROUNDDOWN((1000*AB$1)/AB63,2),ROUND((1000*AB$1)/AB63,2)),IF(AB63="","",0))</f>
        <v/>
      </c>
      <c r="AE63" s="74" t="str">
        <f ca="1">IF(OR(AB63&lt;&gt;"",AC63&lt;&gt;""),RANK(AF63,AF$5:INDIRECT(AE$1,TRUE)),"")</f>
        <v/>
      </c>
      <c r="AF63" s="77" t="str">
        <f t="shared" ca="1" si="26"/>
        <v/>
      </c>
      <c r="AG63" s="77" t="str">
        <f t="shared" ca="1" si="94"/>
        <v/>
      </c>
      <c r="AH63" s="105" t="str">
        <f ca="1">IF(AG63&lt;&gt;"",RANK(AG63,AG$5:INDIRECT(AH$1,TRUE)),"")</f>
        <v/>
      </c>
      <c r="AI63" s="114" t="str">
        <f ca="1">IF(AND('Raw Data'!L61&lt;&gt;"",'Raw Data'!L61&lt;&gt;0),ROUNDDOWN('Raw Data'!L61,Title!$M$1),"")</f>
        <v/>
      </c>
      <c r="AJ63" s="110" t="str">
        <f ca="1">IF(AND('Raw Data'!M61&lt;&gt;"",'Raw Data'!M61&lt;&gt;0),'Raw Data'!M61,"")</f>
        <v/>
      </c>
      <c r="AK63" s="98" t="str">
        <f ca="1">IF(AND(AI63&gt;0,AI63&lt;&gt;""),IF(Title!$K$1=0,ROUNDDOWN((1000*AI$1)/AI63,2),ROUND((1000*AI$1)/AI63,2)),IF(AI63="","",0))</f>
        <v/>
      </c>
      <c r="AL63" s="74" t="str">
        <f ca="1">IF(OR(AI63&lt;&gt;"",AJ63&lt;&gt;""),RANK(AM63,AM$5:INDIRECT(AL$1,TRUE)),"")</f>
        <v/>
      </c>
      <c r="AM63" s="77" t="str">
        <f t="shared" ca="1" si="27"/>
        <v/>
      </c>
      <c r="AN63" s="77" t="str">
        <f t="shared" ca="1" si="95"/>
        <v/>
      </c>
      <c r="AO63" s="105" t="str">
        <f ca="1">IF(AN63&lt;&gt;"",RANK(AN63,AN$5:INDIRECT(AO$1,TRUE)),"")</f>
        <v/>
      </c>
      <c r="AP63" s="114" t="str">
        <f ca="1">IF(AND('Raw Data'!N61&lt;&gt;"",'Raw Data'!N61&lt;&gt;0),ROUNDDOWN('Raw Data'!N61,Title!$M$1),"")</f>
        <v/>
      </c>
      <c r="AQ63" s="110" t="str">
        <f ca="1">IF(AND('Raw Data'!O61&lt;&gt;"",'Raw Data'!O61&lt;&gt;0),'Raw Data'!O61,"")</f>
        <v/>
      </c>
      <c r="AR63" s="98" t="str">
        <f ca="1">IF(AND(AP63&gt;0,AP63&lt;&gt;""),IF(Title!$K$1=0,ROUNDDOWN((1000*AP$1)/AP63,2),ROUND((1000*AP$1)/AP63,2)),IF(AP63="","",0))</f>
        <v/>
      </c>
      <c r="AS63" s="74" t="str">
        <f ca="1">IF(OR(AP63&lt;&gt;"",AQ63&lt;&gt;""),RANK(AT63,AT$5:INDIRECT(AS$1,TRUE)),"")</f>
        <v/>
      </c>
      <c r="AT63" s="77" t="str">
        <f t="shared" ca="1" si="28"/>
        <v/>
      </c>
      <c r="AU63" s="77" t="str">
        <f t="shared" ca="1" si="96"/>
        <v/>
      </c>
      <c r="AV63" s="105" t="str">
        <f ca="1">IF(AU63&lt;&gt;"",RANK(AU63,AU$5:INDIRECT(AV$1,TRUE)),"")</f>
        <v/>
      </c>
      <c r="AW63" s="114" t="str">
        <f ca="1">IF(AND('Raw Data'!P61&lt;&gt;"",'Raw Data'!P61&lt;&gt;0),ROUNDDOWN('Raw Data'!P61,Title!$M$1),"")</f>
        <v/>
      </c>
      <c r="AX63" s="110" t="str">
        <f ca="1">IF(AND('Raw Data'!Q61&lt;&gt;"",'Raw Data'!Q61&lt;&gt;0),'Raw Data'!Q61,"")</f>
        <v/>
      </c>
      <c r="AY63" s="98" t="str">
        <f ca="1">IF(AND(AW63&gt;0,AW63&lt;&gt;""),IF(Title!$K$1=0,ROUNDDOWN((1000*AW$1)/AW63,2),ROUND((1000*AW$1)/AW63,2)),IF(AW63="","",0))</f>
        <v/>
      </c>
      <c r="AZ63" s="74" t="str">
        <f ca="1">IF(OR(AW63&lt;&gt;"",AX63&lt;&gt;""),RANK(BA63,BA$5:INDIRECT(AZ$1,TRUE)),"")</f>
        <v/>
      </c>
      <c r="BA63" s="77" t="str">
        <f t="shared" ca="1" si="29"/>
        <v/>
      </c>
      <c r="BB63" s="77" t="str">
        <f t="shared" ca="1" si="97"/>
        <v/>
      </c>
      <c r="BC63" s="105" t="str">
        <f ca="1">IF(BB63&lt;&gt;"",RANK(BB63,BB$5:INDIRECT(BC$1,TRUE)),"")</f>
        <v/>
      </c>
      <c r="BD63" s="114" t="str">
        <f ca="1">IF(AND('Raw Data'!R61&lt;&gt;"",'Raw Data'!R61&lt;&gt;0),ROUNDDOWN('Raw Data'!R61,Title!$M$1),"")</f>
        <v/>
      </c>
      <c r="BE63" s="110" t="str">
        <f ca="1">IF(AND('Raw Data'!S61&lt;&gt;"",'Raw Data'!S61&lt;&gt;0),'Raw Data'!S61,"")</f>
        <v/>
      </c>
      <c r="BF63" s="98" t="str">
        <f ca="1">IF(AND(BD63&gt;0,BD63&lt;&gt;""),IF(Title!$K$1=0,ROUNDDOWN((1000*BD$1)/BD63,2),ROUND((1000*BD$1)/BD63,2)),IF(BD63="","",0))</f>
        <v/>
      </c>
      <c r="BG63" s="74" t="str">
        <f ca="1">IF(OR(BD63&lt;&gt;"",BE63&lt;&gt;""),RANK(BH63,BH$5:INDIRECT(BG$1,TRUE)),"")</f>
        <v/>
      </c>
      <c r="BH63" s="77" t="str">
        <f t="shared" ca="1" si="30"/>
        <v/>
      </c>
      <c r="BI63" s="77" t="str">
        <f t="shared" ca="1" si="98"/>
        <v/>
      </c>
      <c r="BJ63" s="105" t="str">
        <f ca="1">IF(BI63&lt;&gt;"",RANK(BI63,BI$5:INDIRECT(BJ$1,TRUE)),"")</f>
        <v/>
      </c>
      <c r="BK63" s="114" t="str">
        <f ca="1">IF(AND('Raw Data'!T61&lt;&gt;"",'Raw Data'!T61&lt;&gt;0),ROUNDDOWN('Raw Data'!T61,Title!$M$1),"")</f>
        <v/>
      </c>
      <c r="BL63" s="110" t="str">
        <f ca="1">IF(AND('Raw Data'!U61&lt;&gt;"",'Raw Data'!U61&lt;&gt;0),'Raw Data'!U61,"")</f>
        <v/>
      </c>
      <c r="BM63" s="98" t="str">
        <f t="shared" ca="1" si="31"/>
        <v/>
      </c>
      <c r="BN63" s="74" t="str">
        <f ca="1">IF(OR(BK63&lt;&gt;"",BL63&lt;&gt;""),RANK(BO63,BO$5:INDIRECT(BN$1,TRUE)),"")</f>
        <v/>
      </c>
      <c r="BO63" s="77" t="str">
        <f t="shared" ca="1" si="32"/>
        <v/>
      </c>
      <c r="BP63" s="77" t="str">
        <f t="shared" ca="1" si="99"/>
        <v/>
      </c>
      <c r="BQ63" s="105" t="str">
        <f ca="1">IF(BP63&lt;&gt;"",RANK(BP63,BP$5:INDIRECT(BQ$1,TRUE)),"")</f>
        <v/>
      </c>
      <c r="BR63" s="114" t="str">
        <f ca="1">IF(AND('Raw Data'!V61&lt;&gt;"",'Raw Data'!V61&lt;&gt;0),ROUNDDOWN('Raw Data'!V61,Title!$M$1),"")</f>
        <v/>
      </c>
      <c r="BS63" s="110" t="str">
        <f ca="1">IF(AND('Raw Data'!W61&lt;&gt;"",'Raw Data'!W61&lt;&gt;0),'Raw Data'!W61,"")</f>
        <v/>
      </c>
      <c r="BT63" s="98" t="str">
        <f ca="1">IF(AND(BR63&gt;0,BR63&lt;&gt;""),IF(Title!$K$1=0,ROUNDDOWN((1000*BR$1)/BR63,2),ROUND((1000*BR$1)/BR63,2)),IF(BR63="","",0))</f>
        <v/>
      </c>
      <c r="BU63" s="74" t="str">
        <f ca="1">IF(OR(BR63&lt;&gt;"",BS63&lt;&gt;""),RANK(BV63,BV$5:INDIRECT(BU$1,TRUE)),"")</f>
        <v/>
      </c>
      <c r="BV63" s="77" t="str">
        <f t="shared" ca="1" si="33"/>
        <v/>
      </c>
      <c r="BW63" s="77" t="str">
        <f t="shared" ca="1" si="100"/>
        <v/>
      </c>
      <c r="BX63" s="105" t="str">
        <f ca="1">IF(BW63&lt;&gt;"",RANK(BW63,BW$5:INDIRECT(BX$1,TRUE)),"")</f>
        <v/>
      </c>
      <c r="BY63" s="114" t="str">
        <f ca="1">IF(AND('Raw Data'!X61&lt;&gt;"",'Raw Data'!X61&lt;&gt;0),ROUNDDOWN('Raw Data'!X61,Title!$M$1),"")</f>
        <v/>
      </c>
      <c r="BZ63" s="110" t="str">
        <f ca="1">IF(AND('Raw Data'!Y61&lt;&gt;"",'Raw Data'!Y61&lt;&gt;0),'Raw Data'!Y61,"")</f>
        <v/>
      </c>
      <c r="CA63" s="98" t="str">
        <f ca="1">IF(AND(BY63&gt;0,BY63&lt;&gt;""),IF(Title!$K$1=0,ROUNDDOWN((1000*BY$1)/BY63,2),ROUND((1000*BY$1)/BY63,2)),IF(BY63="","",0))</f>
        <v/>
      </c>
      <c r="CB63" s="74" t="str">
        <f ca="1">IF(OR(BY63&lt;&gt;"",BZ63&lt;&gt;""),RANK(CC63,CC$5:INDIRECT(CB$1,TRUE)),"")</f>
        <v/>
      </c>
      <c r="CC63" s="77" t="str">
        <f t="shared" ca="1" si="34"/>
        <v/>
      </c>
      <c r="CD63" s="77" t="str">
        <f t="shared" ca="1" si="101"/>
        <v/>
      </c>
      <c r="CE63" s="105" t="str">
        <f ca="1">IF(CD63&lt;&gt;"",RANK(CD63,CD$5:INDIRECT(CE$1,TRUE)),"")</f>
        <v/>
      </c>
      <c r="CF63" s="114" t="str">
        <f ca="1">IF(AND('Raw Data'!Z61&lt;&gt;"",'Raw Data'!Z61&lt;&gt;0),ROUNDDOWN('Raw Data'!Z61,Title!$M$1),"")</f>
        <v/>
      </c>
      <c r="CG63" s="110" t="str">
        <f ca="1">IF(AND('Raw Data'!AA61&lt;&gt;"",'Raw Data'!AA61&lt;&gt;0),'Raw Data'!AA61,"")</f>
        <v/>
      </c>
      <c r="CH63" s="98" t="str">
        <f ca="1">IF(AND(CF63&gt;0,CF63&lt;&gt;""),IF(Title!$K$1=0,ROUNDDOWN((1000*CF$1)/CF63,2),ROUND((1000*CF$1)/CF63,2)),IF(CF63="","",0))</f>
        <v/>
      </c>
      <c r="CI63" s="74" t="str">
        <f ca="1">IF(OR(CF63&lt;&gt;"",CG63&lt;&gt;""),RANK(CJ63,CJ$5:INDIRECT(CI$1,TRUE)),"")</f>
        <v/>
      </c>
      <c r="CJ63" s="77" t="str">
        <f t="shared" ca="1" si="35"/>
        <v/>
      </c>
      <c r="CK63" s="77" t="str">
        <f t="shared" ca="1" si="102"/>
        <v/>
      </c>
      <c r="CL63" s="105" t="str">
        <f ca="1">IF(CK63&lt;&gt;"",RANK(CK63,CK$5:INDIRECT(CL$1,TRUE)),"")</f>
        <v/>
      </c>
      <c r="CM63" s="114" t="str">
        <f ca="1">IF(AND('Raw Data'!AB61&lt;&gt;"",'Raw Data'!AB61&lt;&gt;0),ROUNDDOWN('Raw Data'!AB61,Title!$M$1),"")</f>
        <v/>
      </c>
      <c r="CN63" s="110" t="str">
        <f ca="1">IF(AND('Raw Data'!AC61&lt;&gt;"",'Raw Data'!AC61&lt;&gt;0),'Raw Data'!AC61,"")</f>
        <v/>
      </c>
      <c r="CO63" s="98" t="str">
        <f ca="1">IF(AND(CM63&gt;0,CM63&lt;&gt;""),IF(Title!$K$1=0,ROUNDDOWN((1000*CM$1)/CM63,2),ROUND((1000*CM$1)/CM63,2)),IF(CM63="","",0))</f>
        <v/>
      </c>
      <c r="CP63" s="74" t="str">
        <f ca="1">IF(OR(CM63&lt;&gt;"",CN63&lt;&gt;""),RANK(CQ63,CQ$5:INDIRECT(CP$1,TRUE)),"")</f>
        <v/>
      </c>
      <c r="CQ63" s="77" t="str">
        <f t="shared" ca="1" si="36"/>
        <v/>
      </c>
      <c r="CR63" s="77" t="str">
        <f t="shared" ca="1" si="103"/>
        <v/>
      </c>
      <c r="CS63" s="105" t="str">
        <f ca="1">IF(CR63&lt;&gt;"",RANK(CR63,CR$5:INDIRECT(CS$1,TRUE)),"")</f>
        <v/>
      </c>
      <c r="CT63" s="114" t="str">
        <f ca="1">IF(AND('Raw Data'!AD61&lt;&gt;"",'Raw Data'!AD61&lt;&gt;0),ROUNDDOWN('Raw Data'!AD61,Title!$M$1),"")</f>
        <v/>
      </c>
      <c r="CU63" s="110" t="str">
        <f ca="1">IF(AND('Raw Data'!AE61&lt;&gt;"",'Raw Data'!AE61&lt;&gt;0),'Raw Data'!AE61,"")</f>
        <v/>
      </c>
      <c r="CV63" s="98" t="str">
        <f ca="1">IF(AND(CT63&gt;0,CT63&lt;&gt;""),IF(Title!$K$1=0,ROUNDDOWN((1000*CT$1)/CT63,2),ROUND((1000*CT$1)/CT63,2)),IF(CT63="","",0))</f>
        <v/>
      </c>
      <c r="CW63" s="74" t="str">
        <f ca="1">IF(OR(CT63&lt;&gt;"",CU63&lt;&gt;""),RANK(CX63,CX$5:INDIRECT(CW$1,TRUE)),"")</f>
        <v/>
      </c>
      <c r="CX63" s="77" t="str">
        <f t="shared" ca="1" si="37"/>
        <v/>
      </c>
      <c r="CY63" s="77" t="str">
        <f t="shared" ca="1" si="104"/>
        <v/>
      </c>
      <c r="CZ63" s="105" t="str">
        <f ca="1">IF(CY63&lt;&gt;"",RANK(CY63,CY$5:INDIRECT(CZ$1,TRUE)),"")</f>
        <v/>
      </c>
      <c r="DA63" s="114" t="str">
        <f ca="1">IF(AND('Raw Data'!AF61&lt;&gt;"",'Raw Data'!AF61&lt;&gt;0),ROUNDDOWN('Raw Data'!AF61,Title!$M$1),"")</f>
        <v/>
      </c>
      <c r="DB63" s="110" t="str">
        <f ca="1">IF(AND('Raw Data'!AG61&lt;&gt;"",'Raw Data'!AG61&lt;&gt;0),'Raw Data'!AG61,"")</f>
        <v/>
      </c>
      <c r="DC63" s="98" t="str">
        <f ca="1">IF(AND(DA63&gt;0,DA63&lt;&gt;""),IF(Title!$K$1=0,ROUNDDOWN((1000*DA$1)/DA63,2),ROUND((1000*DA$1)/DA63,2)),IF(DA63="","",0))</f>
        <v/>
      </c>
      <c r="DD63" s="74" t="str">
        <f ca="1">IF(OR(DA63&lt;&gt;"",DB63&lt;&gt;""),RANK(DE63,DE$5:INDIRECT(DD$1,TRUE)),"")</f>
        <v/>
      </c>
      <c r="DE63" s="77" t="str">
        <f t="shared" ca="1" si="38"/>
        <v/>
      </c>
      <c r="DF63" s="77" t="str">
        <f t="shared" ca="1" si="105"/>
        <v/>
      </c>
      <c r="DG63" s="105" t="str">
        <f ca="1">IF(DF63&lt;&gt;"",RANK(DF63,DF$5:INDIRECT(DG$1,TRUE)),"")</f>
        <v/>
      </c>
      <c r="DH63" s="114" t="str">
        <f ca="1">IF(AND('Raw Data'!AH61&lt;&gt;"",'Raw Data'!AH61&lt;&gt;0),ROUNDDOWN('Raw Data'!AH61,Title!$M$1),"")</f>
        <v/>
      </c>
      <c r="DI63" s="110" t="str">
        <f ca="1">IF(AND('Raw Data'!AI61&lt;&gt;"",'Raw Data'!AI61&lt;&gt;0),'Raw Data'!AI61,"")</f>
        <v/>
      </c>
      <c r="DJ63" s="98" t="str">
        <f ca="1">IF(AND(DH63&gt;0,DH63&lt;&gt;""),IF(Title!$K$1=0,ROUNDDOWN((1000*DH$1)/DH63,2),ROUND((1000*DH$1)/DH63,2)),IF(DH63="","",0))</f>
        <v/>
      </c>
      <c r="DK63" s="74" t="str">
        <f ca="1">IF(OR(DH63&lt;&gt;"",DI63&lt;&gt;""),RANK(DL63,DL$5:INDIRECT(DK$1,TRUE)),"")</f>
        <v/>
      </c>
      <c r="DL63" s="77" t="str">
        <f t="shared" ca="1" si="39"/>
        <v/>
      </c>
      <c r="DM63" s="77" t="str">
        <f t="shared" ca="1" si="106"/>
        <v/>
      </c>
      <c r="DN63" s="105" t="str">
        <f ca="1">IF(DM63&lt;&gt;"",RANK(DM63,DM$5:INDIRECT(DN$1,TRUE)),"")</f>
        <v/>
      </c>
      <c r="DO63" s="114" t="str">
        <f ca="1">IF(AND('Raw Data'!AJ61&lt;&gt;"",'Raw Data'!AJ61&lt;&gt;0),ROUNDDOWN('Raw Data'!AJ61,Title!$M$1),"")</f>
        <v/>
      </c>
      <c r="DP63" s="110" t="str">
        <f ca="1">IF(AND('Raw Data'!AK61&lt;&gt;"",'Raw Data'!AK61&lt;&gt;0),'Raw Data'!AK61,"")</f>
        <v/>
      </c>
      <c r="DQ63" s="98" t="str">
        <f ca="1">IF(AND(DO63&gt;0,DO63&lt;&gt;""),IF(Title!$K$1=0,ROUNDDOWN((1000*DO$1)/DO63,2),ROUND((1000*DO$1)/DO63,2)),IF(DO63="","",0))</f>
        <v/>
      </c>
      <c r="DR63" s="74" t="str">
        <f ca="1">IF(OR(DO63&lt;&gt;"",DP63&lt;&gt;""),RANK(DS63,DS$5:INDIRECT(DR$1,TRUE)),"")</f>
        <v/>
      </c>
      <c r="DS63" s="77" t="str">
        <f t="shared" ca="1" si="40"/>
        <v/>
      </c>
      <c r="DT63" s="77" t="str">
        <f t="shared" ca="1" si="107"/>
        <v/>
      </c>
      <c r="DU63" s="105" t="str">
        <f ca="1">IF(DT63&lt;&gt;"",RANK(DT63,DT$5:INDIRECT(DU$1,TRUE)),"")</f>
        <v/>
      </c>
      <c r="DV63" s="114" t="str">
        <f ca="1">IF(AND('Raw Data'!AL61&lt;&gt;"",'Raw Data'!AL61&lt;&gt;0),ROUNDDOWN('Raw Data'!AL61,Title!$M$1),"")</f>
        <v/>
      </c>
      <c r="DW63" s="110" t="str">
        <f ca="1">IF(AND('Raw Data'!AM61&lt;&gt;"",'Raw Data'!AM61&lt;&gt;0),'Raw Data'!AM61,"")</f>
        <v/>
      </c>
      <c r="DX63" s="98" t="str">
        <f ca="1">IF(AND(DV63&gt;0,DV63&lt;&gt;""),IF(Title!$K$1=0,ROUNDDOWN((1000*DV$1)/DV63,2),ROUND((1000*DV$1)/DV63,2)),IF(DV63="","",0))</f>
        <v/>
      </c>
      <c r="DY63" s="74" t="str">
        <f ca="1">IF(OR(DV63&lt;&gt;"",DW63&lt;&gt;""),RANK(DZ63,DZ$5:INDIRECT(DY$1,TRUE)),"")</f>
        <v/>
      </c>
      <c r="DZ63" s="77" t="str">
        <f t="shared" ca="1" si="41"/>
        <v/>
      </c>
      <c r="EA63" s="77" t="str">
        <f t="shared" ca="1" si="108"/>
        <v/>
      </c>
      <c r="EB63" s="105" t="str">
        <f ca="1">IF(EA63&lt;&gt;"",RANK(EA63,EA$5:INDIRECT(EB$1,TRUE)),"")</f>
        <v/>
      </c>
      <c r="EC63" s="114" t="str">
        <f ca="1">IF(AND('Raw Data'!AN61&lt;&gt;"",'Raw Data'!AN61&lt;&gt;0),ROUNDDOWN('Raw Data'!AN61,Title!$M$1),"")</f>
        <v/>
      </c>
      <c r="ED63" s="110" t="str">
        <f ca="1">IF(AND('Raw Data'!AO61&lt;&gt;"",'Raw Data'!AO61&lt;&gt;0),'Raw Data'!AO61,"")</f>
        <v/>
      </c>
      <c r="EE63" s="98" t="str">
        <f ca="1">IF(AND(EC63&gt;0,EC63&lt;&gt;""),IF(Title!$K$1=0,ROUNDDOWN((1000*EC$1)/EC63,2),ROUND((1000*EC$1)/EC63,2)),IF(EC63="","",0))</f>
        <v/>
      </c>
      <c r="EF63" s="74" t="str">
        <f ca="1">IF(OR(EC63&lt;&gt;"",ED63&lt;&gt;""),RANK(EG63,EG$5:INDIRECT(EF$1,TRUE)),"")</f>
        <v/>
      </c>
      <c r="EG63" s="77" t="str">
        <f t="shared" ca="1" si="42"/>
        <v/>
      </c>
      <c r="EH63" s="77" t="str">
        <f t="shared" ca="1" si="109"/>
        <v/>
      </c>
      <c r="EI63" s="105" t="str">
        <f ca="1">IF(EH63&lt;&gt;"",RANK(EH63,EH$5:INDIRECT(EI$1,TRUE)),"")</f>
        <v/>
      </c>
      <c r="EJ63" s="114" t="str">
        <f ca="1">IF(AND('Raw Data'!AP61&lt;&gt;"",'Raw Data'!AP61&lt;&gt;0),ROUNDDOWN('Raw Data'!AP61,Title!$M$1),"")</f>
        <v/>
      </c>
      <c r="EK63" s="107" t="str">
        <f ca="1">IF(AND('Raw Data'!AQ61&lt;&gt;"",'Raw Data'!AQ61&lt;&gt;0),'Raw Data'!AQ61,"")</f>
        <v/>
      </c>
      <c r="EL63" s="98" t="str">
        <f ca="1">IF(AND(EJ63&gt;0,EJ63&lt;&gt;""),IF(Title!$K$1=0,ROUNDDOWN((1000*EJ$1)/EJ63,2),ROUND((1000*EJ$1)/EJ63,2)),IF(EJ63="","",0))</f>
        <v/>
      </c>
      <c r="EM63" s="74" t="str">
        <f ca="1">IF(OR(EJ63&lt;&gt;"",EK63&lt;&gt;""),RANK(EN63,EN$5:INDIRECT(EM$1,TRUE)),"")</f>
        <v/>
      </c>
      <c r="EN63" s="77" t="str">
        <f t="shared" ca="1" si="43"/>
        <v/>
      </c>
      <c r="EO63" s="77" t="str">
        <f t="shared" ca="1" si="110"/>
        <v/>
      </c>
      <c r="EP63" s="105" t="str">
        <f ca="1">IF(EO63&lt;&gt;"",RANK(EO63,EO$5:INDIRECT(EP$1,TRUE)),"")</f>
        <v/>
      </c>
      <c r="EQ63" s="74" t="str">
        <f t="shared" ca="1" si="44"/>
        <v>$ER$63:$FC$63</v>
      </c>
      <c r="ER63" s="77">
        <f t="shared" si="45"/>
        <v>0</v>
      </c>
      <c r="ES63" s="77">
        <f t="shared" ca="1" si="46"/>
        <v>0</v>
      </c>
      <c r="ET63" s="77">
        <f t="shared" ca="1" si="47"/>
        <v>0</v>
      </c>
      <c r="EU63" s="77">
        <f t="shared" ca="1" si="48"/>
        <v>0</v>
      </c>
      <c r="EV63" s="77">
        <f t="shared" ca="1" si="49"/>
        <v>0</v>
      </c>
      <c r="EW63" s="77">
        <f t="shared" ca="1" si="50"/>
        <v>0</v>
      </c>
      <c r="EX63" s="77">
        <f t="shared" ca="1" si="51"/>
        <v>0</v>
      </c>
      <c r="EY63" s="77">
        <f t="shared" ca="1" si="52"/>
        <v>0</v>
      </c>
      <c r="EZ63" s="77">
        <f t="shared" ca="1" si="53"/>
        <v>0</v>
      </c>
      <c r="FA63" s="77">
        <f t="shared" ca="1" si="54"/>
        <v>0</v>
      </c>
      <c r="FB63" s="77">
        <f t="shared" ca="1" si="55"/>
        <v>0</v>
      </c>
      <c r="FC63" s="77">
        <f t="shared" ca="1" si="56"/>
        <v>0</v>
      </c>
      <c r="FD63" s="77">
        <f t="shared" ca="1" si="57"/>
        <v>0</v>
      </c>
      <c r="FE63" s="77">
        <f t="shared" ca="1" si="58"/>
        <v>0</v>
      </c>
      <c r="FF63" s="77">
        <f t="shared" ca="1" si="59"/>
        <v>0</v>
      </c>
      <c r="FG63" s="77">
        <f t="shared" ca="1" si="60"/>
        <v>0</v>
      </c>
      <c r="FH63" s="77">
        <f t="shared" ca="1" si="61"/>
        <v>0</v>
      </c>
      <c r="FI63" s="77">
        <f t="shared" ca="1" si="62"/>
        <v>0</v>
      </c>
      <c r="FJ63" s="77">
        <f t="shared" ca="1" si="63"/>
        <v>0</v>
      </c>
      <c r="FK63" s="77">
        <f t="shared" ca="1" si="64"/>
        <v>0</v>
      </c>
      <c r="FL63" s="74" t="str">
        <f t="shared" si="65"/>
        <v>$FM$63:$FX$63</v>
      </c>
      <c r="FM63" s="78">
        <f t="shared" si="66"/>
        <v>0</v>
      </c>
      <c r="FN63" s="74">
        <f t="shared" si="67"/>
        <v>0</v>
      </c>
      <c r="FO63" s="74">
        <f t="shared" si="68"/>
        <v>0</v>
      </c>
      <c r="FP63" s="74">
        <f t="shared" si="69"/>
        <v>0</v>
      </c>
      <c r="FQ63" s="74">
        <f t="shared" si="70"/>
        <v>0</v>
      </c>
      <c r="FR63" s="74">
        <f t="shared" si="71"/>
        <v>0</v>
      </c>
      <c r="FS63" s="74">
        <f t="shared" si="72"/>
        <v>0</v>
      </c>
      <c r="FT63" s="74">
        <f t="shared" si="73"/>
        <v>0</v>
      </c>
      <c r="FU63" s="74">
        <f t="shared" si="74"/>
        <v>0</v>
      </c>
      <c r="FV63" s="74">
        <f t="shared" si="75"/>
        <v>0</v>
      </c>
      <c r="FW63" s="74">
        <f t="shared" si="76"/>
        <v>0</v>
      </c>
      <c r="FX63" s="74">
        <f t="shared" si="77"/>
        <v>0</v>
      </c>
      <c r="FY63" s="74">
        <f t="shared" si="78"/>
        <v>0</v>
      </c>
      <c r="FZ63" s="74">
        <f t="shared" si="79"/>
        <v>0</v>
      </c>
      <c r="GA63" s="74">
        <f t="shared" si="80"/>
        <v>0</v>
      </c>
      <c r="GB63" s="74">
        <f t="shared" si="81"/>
        <v>0</v>
      </c>
      <c r="GC63" s="74">
        <f t="shared" si="82"/>
        <v>0</v>
      </c>
      <c r="GD63" s="74">
        <f t="shared" si="83"/>
        <v>0</v>
      </c>
      <c r="GE63" s="74">
        <f t="shared" si="84"/>
        <v>0</v>
      </c>
      <c r="GF63" s="74">
        <f t="shared" si="85"/>
        <v>0</v>
      </c>
      <c r="GG63" s="74" t="str">
        <f t="shared" si="86"/>
        <v>GS63</v>
      </c>
      <c r="GH63" s="77">
        <f ca="1">GetDiscardScore($ER63:ER63,GH$1)</f>
        <v>0</v>
      </c>
      <c r="GI63" s="77">
        <f ca="1">GetDiscardScore($ER63:ES63,GI$1)</f>
        <v>0</v>
      </c>
      <c r="GJ63" s="77">
        <f ca="1">GetDiscardScore($ER63:ET63,GJ$1)</f>
        <v>0</v>
      </c>
      <c r="GK63" s="77">
        <f ca="1">GetDiscardScore($ER63:EU63,GK$1)</f>
        <v>0</v>
      </c>
      <c r="GL63" s="77">
        <f ca="1">GetDiscardScore($ER63:EV63,GL$1)</f>
        <v>0</v>
      </c>
      <c r="GM63" s="77">
        <f ca="1">GetDiscardScore($ER63:EW63,GM$1)</f>
        <v>0</v>
      </c>
      <c r="GN63" s="77">
        <f ca="1">GetDiscardScore($ER63:EX63,GN$1)</f>
        <v>0</v>
      </c>
      <c r="GO63" s="77">
        <f ca="1">GetDiscardScore($ER63:EY63,GO$1)</f>
        <v>0</v>
      </c>
      <c r="GP63" s="77">
        <f ca="1">GetDiscardScore($ER63:EZ63,GP$1)</f>
        <v>0</v>
      </c>
      <c r="GQ63" s="77">
        <f ca="1">GetDiscardScore($ER63:FA63,GQ$1)</f>
        <v>0</v>
      </c>
      <c r="GR63" s="77">
        <f ca="1">GetDiscardScore($ER63:FB63,GR$1)</f>
        <v>0</v>
      </c>
      <c r="GS63" s="77">
        <f ca="1">GetDiscardScore($ER63:FC63,GS$1)</f>
        <v>0</v>
      </c>
      <c r="GT63" s="77">
        <f ca="1">GetDiscardScore($ER63:FD63,GT$1)</f>
        <v>0</v>
      </c>
      <c r="GU63" s="77">
        <f ca="1">GetDiscardScore($ER63:FE63,GU$1)</f>
        <v>0</v>
      </c>
      <c r="GV63" s="77">
        <f ca="1">GetDiscardScore($ER63:FF63,GV$1)</f>
        <v>0</v>
      </c>
      <c r="GW63" s="77">
        <f ca="1">GetDiscardScore($ER63:FG63,GW$1)</f>
        <v>0</v>
      </c>
      <c r="GX63" s="77">
        <f ca="1">GetDiscardScore($ER63:FH63,GX$1)</f>
        <v>0</v>
      </c>
      <c r="GY63" s="77">
        <f ca="1">GetDiscardScore($ER63:FI63,GY$1)</f>
        <v>0</v>
      </c>
      <c r="GZ63" s="77">
        <f ca="1">GetDiscardScore($ER63:FJ63,GZ$1)</f>
        <v>0</v>
      </c>
      <c r="HA63" s="77">
        <f ca="1">GetDiscardScore($ER63:FK63,HA$1)</f>
        <v>0</v>
      </c>
      <c r="HB63" s="79" t="str">
        <f t="shared" ca="1" si="87"/>
        <v/>
      </c>
      <c r="HC63" s="78" t="str">
        <f ca="1">IF(HB63&lt;&gt;"",RANK(HB63,HB$5:INDIRECT(HC$1,TRUE),0),"")</f>
        <v/>
      </c>
      <c r="HD63" s="76" t="str">
        <f t="shared" ca="1" si="88"/>
        <v/>
      </c>
    </row>
    <row r="64" spans="1:212" s="74" customFormat="1" ht="11.25">
      <c r="A64" s="39">
        <v>60</v>
      </c>
      <c r="B64" s="39" t="str">
        <f ca="1">IF('Raw Data'!B62&lt;&gt;"",'Raw Data'!B62,"")</f>
        <v/>
      </c>
      <c r="C64" s="74" t="str">
        <f ca="1">IF('Raw Data'!C62&lt;&gt;"",'Raw Data'!C62,"")</f>
        <v/>
      </c>
      <c r="D64" s="40" t="str">
        <f t="shared" ca="1" si="22"/>
        <v/>
      </c>
      <c r="E64" s="75" t="str">
        <f t="shared" ca="1" si="23"/>
        <v/>
      </c>
      <c r="F64" s="100" t="str">
        <f t="shared" ca="1" si="90"/>
        <v/>
      </c>
      <c r="G64" s="114" t="str">
        <f ca="1">IF(AND('Raw Data'!D62&lt;&gt;"",'Raw Data'!D62&lt;&gt;0),ROUNDDOWN('Raw Data'!D62,Title!$M$1),"")</f>
        <v/>
      </c>
      <c r="H64" s="110" t="str">
        <f ca="1">IF(AND('Raw Data'!E62&lt;&gt;"",'Raw Data'!E62&lt;&gt;0),'Raw Data'!E62,"")</f>
        <v/>
      </c>
      <c r="I64" s="98" t="str">
        <f ca="1">IF(AND(G64&lt;&gt;"",G64&gt;0),IF(Title!$K$1=0,ROUNDDOWN((1000*G$1)/G64,2),ROUND((1000*G$1)/G64,2)),IF(G64="","",0))</f>
        <v/>
      </c>
      <c r="J64" s="74" t="str">
        <f ca="1">IF(K64&lt;&gt;0,RANK(K64,K$5:INDIRECT(J$1,TRUE)),"")</f>
        <v/>
      </c>
      <c r="K64" s="77">
        <f t="shared" ca="1" si="89"/>
        <v>0</v>
      </c>
      <c r="L64" s="77" t="str">
        <f t="shared" ca="1" si="91"/>
        <v/>
      </c>
      <c r="M64" s="105" t="str">
        <f ca="1">IF(L64&lt;&gt;"",RANK(L64,L$5:INDIRECT(M$1,TRUE)),"")</f>
        <v/>
      </c>
      <c r="N64" s="114" t="str">
        <f ca="1">IF(AND('Raw Data'!F62&lt;&gt;"",'Raw Data'!F62&lt;&gt;0),ROUNDDOWN('Raw Data'!F62,Title!$M$1),"")</f>
        <v/>
      </c>
      <c r="O64" s="110" t="str">
        <f ca="1">IF(AND('Raw Data'!G62&lt;&gt;"",'Raw Data'!G62&lt;&gt;0),'Raw Data'!G62,"")</f>
        <v/>
      </c>
      <c r="P64" s="98" t="str">
        <f ca="1">IF(AND(N64&gt;0,N64&lt;&gt;""),IF(Title!$K$1=0,ROUNDDOWN((1000*N$1)/N64,2),ROUND((1000*N$1)/N64,2)),IF(N64="","",0))</f>
        <v/>
      </c>
      <c r="Q64" s="74" t="str">
        <f ca="1">IF(OR(N64&lt;&gt;"",O64&lt;&gt;""),RANK(R64,R$5:INDIRECT(Q$1,TRUE)),"")</f>
        <v/>
      </c>
      <c r="R64" s="77" t="str">
        <f t="shared" ca="1" si="24"/>
        <v/>
      </c>
      <c r="S64" s="77" t="str">
        <f t="shared" ca="1" si="92"/>
        <v/>
      </c>
      <c r="T64" s="105" t="str">
        <f ca="1">IF(S64&lt;&gt;"",RANK(S64,S$5:INDIRECT(T$1,TRUE)),"")</f>
        <v/>
      </c>
      <c r="U64" s="114" t="str">
        <f ca="1">IF(AND('Raw Data'!H62&lt;&gt;"",'Raw Data'!H62&lt;&gt;0),ROUNDDOWN('Raw Data'!H62,Title!$M$1),"")</f>
        <v/>
      </c>
      <c r="V64" s="110" t="str">
        <f ca="1">IF(AND('Raw Data'!I62&lt;&gt;"",'Raw Data'!I62&lt;&gt;0),'Raw Data'!I62,"")</f>
        <v/>
      </c>
      <c r="W64" s="98" t="str">
        <f ca="1">IF(AND(U64&gt;0,U64&lt;&gt;""),IF(Title!$K$1=0,ROUNDDOWN((1000*U$1)/U64,2),ROUND((1000*U$1)/U64,2)),IF(U64="","",0))</f>
        <v/>
      </c>
      <c r="X64" s="74" t="str">
        <f ca="1">IF(OR(U64&lt;&gt;"",V64&lt;&gt;""),RANK(Y64,Y$5:INDIRECT(X$1,TRUE)),"")</f>
        <v/>
      </c>
      <c r="Y64" s="77" t="str">
        <f t="shared" ca="1" si="25"/>
        <v/>
      </c>
      <c r="Z64" s="77" t="str">
        <f t="shared" ca="1" si="93"/>
        <v/>
      </c>
      <c r="AA64" s="105" t="str">
        <f ca="1">IF(Z64&lt;&gt;"",RANK(Z64,Z$5:INDIRECT(AA$1,TRUE)),"")</f>
        <v/>
      </c>
      <c r="AB64" s="114" t="str">
        <f ca="1">IF(AND('Raw Data'!J62&lt;&gt;"",'Raw Data'!J62&lt;&gt;0),ROUNDDOWN('Raw Data'!J62,Title!$M$1),"")</f>
        <v/>
      </c>
      <c r="AC64" s="110" t="str">
        <f ca="1">IF(AND('Raw Data'!K62&lt;&gt;"",'Raw Data'!K62&lt;&gt;0),'Raw Data'!K62,"")</f>
        <v/>
      </c>
      <c r="AD64" s="98" t="str">
        <f ca="1">IF(AND(AB64&gt;0,AB64&lt;&gt;""),IF(Title!$K$1=0,ROUNDDOWN((1000*AB$1)/AB64,2),ROUND((1000*AB$1)/AB64,2)),IF(AB64="","",0))</f>
        <v/>
      </c>
      <c r="AE64" s="74" t="str">
        <f ca="1">IF(OR(AB64&lt;&gt;"",AC64&lt;&gt;""),RANK(AF64,AF$5:INDIRECT(AE$1,TRUE)),"")</f>
        <v/>
      </c>
      <c r="AF64" s="77" t="str">
        <f t="shared" ca="1" si="26"/>
        <v/>
      </c>
      <c r="AG64" s="77" t="str">
        <f t="shared" ca="1" si="94"/>
        <v/>
      </c>
      <c r="AH64" s="105" t="str">
        <f ca="1">IF(AG64&lt;&gt;"",RANK(AG64,AG$5:INDIRECT(AH$1,TRUE)),"")</f>
        <v/>
      </c>
      <c r="AI64" s="114" t="str">
        <f ca="1">IF(AND('Raw Data'!L62&lt;&gt;"",'Raw Data'!L62&lt;&gt;0),ROUNDDOWN('Raw Data'!L62,Title!$M$1),"")</f>
        <v/>
      </c>
      <c r="AJ64" s="110" t="str">
        <f ca="1">IF(AND('Raw Data'!M62&lt;&gt;"",'Raw Data'!M62&lt;&gt;0),'Raw Data'!M62,"")</f>
        <v/>
      </c>
      <c r="AK64" s="98" t="str">
        <f ca="1">IF(AND(AI64&gt;0,AI64&lt;&gt;""),IF(Title!$K$1=0,ROUNDDOWN((1000*AI$1)/AI64,2),ROUND((1000*AI$1)/AI64,2)),IF(AI64="","",0))</f>
        <v/>
      </c>
      <c r="AL64" s="74" t="str">
        <f ca="1">IF(OR(AI64&lt;&gt;"",AJ64&lt;&gt;""),RANK(AM64,AM$5:INDIRECT(AL$1,TRUE)),"")</f>
        <v/>
      </c>
      <c r="AM64" s="77" t="str">
        <f t="shared" ca="1" si="27"/>
        <v/>
      </c>
      <c r="AN64" s="77" t="str">
        <f t="shared" ca="1" si="95"/>
        <v/>
      </c>
      <c r="AO64" s="105" t="str">
        <f ca="1">IF(AN64&lt;&gt;"",RANK(AN64,AN$5:INDIRECT(AO$1,TRUE)),"")</f>
        <v/>
      </c>
      <c r="AP64" s="114" t="str">
        <f ca="1">IF(AND('Raw Data'!N62&lt;&gt;"",'Raw Data'!N62&lt;&gt;0),ROUNDDOWN('Raw Data'!N62,Title!$M$1),"")</f>
        <v/>
      </c>
      <c r="AQ64" s="110" t="str">
        <f ca="1">IF(AND('Raw Data'!O62&lt;&gt;"",'Raw Data'!O62&lt;&gt;0),'Raw Data'!O62,"")</f>
        <v/>
      </c>
      <c r="AR64" s="98" t="str">
        <f ca="1">IF(AND(AP64&gt;0,AP64&lt;&gt;""),IF(Title!$K$1=0,ROUNDDOWN((1000*AP$1)/AP64,2),ROUND((1000*AP$1)/AP64,2)),IF(AP64="","",0))</f>
        <v/>
      </c>
      <c r="AS64" s="74" t="str">
        <f ca="1">IF(OR(AP64&lt;&gt;"",AQ64&lt;&gt;""),RANK(AT64,AT$5:INDIRECT(AS$1,TRUE)),"")</f>
        <v/>
      </c>
      <c r="AT64" s="77" t="str">
        <f t="shared" ca="1" si="28"/>
        <v/>
      </c>
      <c r="AU64" s="77" t="str">
        <f t="shared" ca="1" si="96"/>
        <v/>
      </c>
      <c r="AV64" s="105" t="str">
        <f ca="1">IF(AU64&lt;&gt;"",RANK(AU64,AU$5:INDIRECT(AV$1,TRUE)),"")</f>
        <v/>
      </c>
      <c r="AW64" s="114" t="str">
        <f ca="1">IF(AND('Raw Data'!P62&lt;&gt;"",'Raw Data'!P62&lt;&gt;0),ROUNDDOWN('Raw Data'!P62,Title!$M$1),"")</f>
        <v/>
      </c>
      <c r="AX64" s="110" t="str">
        <f ca="1">IF(AND('Raw Data'!Q62&lt;&gt;"",'Raw Data'!Q62&lt;&gt;0),'Raw Data'!Q62,"")</f>
        <v/>
      </c>
      <c r="AY64" s="98" t="str">
        <f ca="1">IF(AND(AW64&gt;0,AW64&lt;&gt;""),IF(Title!$K$1=0,ROUNDDOWN((1000*AW$1)/AW64,2),ROUND((1000*AW$1)/AW64,2)),IF(AW64="","",0))</f>
        <v/>
      </c>
      <c r="AZ64" s="74" t="str">
        <f ca="1">IF(OR(AW64&lt;&gt;"",AX64&lt;&gt;""),RANK(BA64,BA$5:INDIRECT(AZ$1,TRUE)),"")</f>
        <v/>
      </c>
      <c r="BA64" s="77" t="str">
        <f t="shared" ca="1" si="29"/>
        <v/>
      </c>
      <c r="BB64" s="77" t="str">
        <f t="shared" ca="1" si="97"/>
        <v/>
      </c>
      <c r="BC64" s="105" t="str">
        <f ca="1">IF(BB64&lt;&gt;"",RANK(BB64,BB$5:INDIRECT(BC$1,TRUE)),"")</f>
        <v/>
      </c>
      <c r="BD64" s="114" t="str">
        <f ca="1">IF(AND('Raw Data'!R62&lt;&gt;"",'Raw Data'!R62&lt;&gt;0),ROUNDDOWN('Raw Data'!R62,Title!$M$1),"")</f>
        <v/>
      </c>
      <c r="BE64" s="110" t="str">
        <f ca="1">IF(AND('Raw Data'!S62&lt;&gt;"",'Raw Data'!S62&lt;&gt;0),'Raw Data'!S62,"")</f>
        <v/>
      </c>
      <c r="BF64" s="98" t="str">
        <f ca="1">IF(AND(BD64&gt;0,BD64&lt;&gt;""),IF(Title!$K$1=0,ROUNDDOWN((1000*BD$1)/BD64,2),ROUND((1000*BD$1)/BD64,2)),IF(BD64="","",0))</f>
        <v/>
      </c>
      <c r="BG64" s="74" t="str">
        <f ca="1">IF(OR(BD64&lt;&gt;"",BE64&lt;&gt;""),RANK(BH64,BH$5:INDIRECT(BG$1,TRUE)),"")</f>
        <v/>
      </c>
      <c r="BH64" s="77" t="str">
        <f t="shared" ca="1" si="30"/>
        <v/>
      </c>
      <c r="BI64" s="77" t="str">
        <f t="shared" ca="1" si="98"/>
        <v/>
      </c>
      <c r="BJ64" s="105" t="str">
        <f ca="1">IF(BI64&lt;&gt;"",RANK(BI64,BI$5:INDIRECT(BJ$1,TRUE)),"")</f>
        <v/>
      </c>
      <c r="BK64" s="114" t="str">
        <f ca="1">IF(AND('Raw Data'!T62&lt;&gt;"",'Raw Data'!T62&lt;&gt;0),ROUNDDOWN('Raw Data'!T62,Title!$M$1),"")</f>
        <v/>
      </c>
      <c r="BL64" s="110" t="str">
        <f ca="1">IF(AND('Raw Data'!U62&lt;&gt;"",'Raw Data'!U62&lt;&gt;0),'Raw Data'!U62,"")</f>
        <v/>
      </c>
      <c r="BM64" s="98" t="str">
        <f t="shared" ca="1" si="31"/>
        <v/>
      </c>
      <c r="BN64" s="74" t="str">
        <f ca="1">IF(OR(BK64&lt;&gt;"",BL64&lt;&gt;""),RANK(BO64,BO$5:INDIRECT(BN$1,TRUE)),"")</f>
        <v/>
      </c>
      <c r="BO64" s="77" t="str">
        <f t="shared" ca="1" si="32"/>
        <v/>
      </c>
      <c r="BP64" s="77" t="str">
        <f t="shared" ca="1" si="99"/>
        <v/>
      </c>
      <c r="BQ64" s="105" t="str">
        <f ca="1">IF(BP64&lt;&gt;"",RANK(BP64,BP$5:INDIRECT(BQ$1,TRUE)),"")</f>
        <v/>
      </c>
      <c r="BR64" s="114" t="str">
        <f ca="1">IF(AND('Raw Data'!V62&lt;&gt;"",'Raw Data'!V62&lt;&gt;0),ROUNDDOWN('Raw Data'!V62,Title!$M$1),"")</f>
        <v/>
      </c>
      <c r="BS64" s="110" t="str">
        <f ca="1">IF(AND('Raw Data'!W62&lt;&gt;"",'Raw Data'!W62&lt;&gt;0),'Raw Data'!W62,"")</f>
        <v/>
      </c>
      <c r="BT64" s="98" t="str">
        <f ca="1">IF(AND(BR64&gt;0,BR64&lt;&gt;""),IF(Title!$K$1=0,ROUNDDOWN((1000*BR$1)/BR64,2),ROUND((1000*BR$1)/BR64,2)),IF(BR64="","",0))</f>
        <v/>
      </c>
      <c r="BU64" s="74" t="str">
        <f ca="1">IF(OR(BR64&lt;&gt;"",BS64&lt;&gt;""),RANK(BV64,BV$5:INDIRECT(BU$1,TRUE)),"")</f>
        <v/>
      </c>
      <c r="BV64" s="77" t="str">
        <f t="shared" ca="1" si="33"/>
        <v/>
      </c>
      <c r="BW64" s="77" t="str">
        <f t="shared" ca="1" si="100"/>
        <v/>
      </c>
      <c r="BX64" s="105" t="str">
        <f ca="1">IF(BW64&lt;&gt;"",RANK(BW64,BW$5:INDIRECT(BX$1,TRUE)),"")</f>
        <v/>
      </c>
      <c r="BY64" s="114" t="str">
        <f ca="1">IF(AND('Raw Data'!X62&lt;&gt;"",'Raw Data'!X62&lt;&gt;0),ROUNDDOWN('Raw Data'!X62,Title!$M$1),"")</f>
        <v/>
      </c>
      <c r="BZ64" s="110" t="str">
        <f ca="1">IF(AND('Raw Data'!Y62&lt;&gt;"",'Raw Data'!Y62&lt;&gt;0),'Raw Data'!Y62,"")</f>
        <v/>
      </c>
      <c r="CA64" s="98" t="str">
        <f ca="1">IF(AND(BY64&gt;0,BY64&lt;&gt;""),IF(Title!$K$1=0,ROUNDDOWN((1000*BY$1)/BY64,2),ROUND((1000*BY$1)/BY64,2)),IF(BY64="","",0))</f>
        <v/>
      </c>
      <c r="CB64" s="74" t="str">
        <f ca="1">IF(OR(BY64&lt;&gt;"",BZ64&lt;&gt;""),RANK(CC64,CC$5:INDIRECT(CB$1,TRUE)),"")</f>
        <v/>
      </c>
      <c r="CC64" s="77" t="str">
        <f t="shared" ca="1" si="34"/>
        <v/>
      </c>
      <c r="CD64" s="77" t="str">
        <f t="shared" ca="1" si="101"/>
        <v/>
      </c>
      <c r="CE64" s="105" t="str">
        <f ca="1">IF(CD64&lt;&gt;"",RANK(CD64,CD$5:INDIRECT(CE$1,TRUE)),"")</f>
        <v/>
      </c>
      <c r="CF64" s="114" t="str">
        <f ca="1">IF(AND('Raw Data'!Z62&lt;&gt;"",'Raw Data'!Z62&lt;&gt;0),ROUNDDOWN('Raw Data'!Z62,Title!$M$1),"")</f>
        <v/>
      </c>
      <c r="CG64" s="110" t="str">
        <f ca="1">IF(AND('Raw Data'!AA62&lt;&gt;"",'Raw Data'!AA62&lt;&gt;0),'Raw Data'!AA62,"")</f>
        <v/>
      </c>
      <c r="CH64" s="98" t="str">
        <f ca="1">IF(AND(CF64&gt;0,CF64&lt;&gt;""),IF(Title!$K$1=0,ROUNDDOWN((1000*CF$1)/CF64,2),ROUND((1000*CF$1)/CF64,2)),IF(CF64="","",0))</f>
        <v/>
      </c>
      <c r="CI64" s="74" t="str">
        <f ca="1">IF(OR(CF64&lt;&gt;"",CG64&lt;&gt;""),RANK(CJ64,CJ$5:INDIRECT(CI$1,TRUE)),"")</f>
        <v/>
      </c>
      <c r="CJ64" s="77" t="str">
        <f t="shared" ca="1" si="35"/>
        <v/>
      </c>
      <c r="CK64" s="77" t="str">
        <f t="shared" ca="1" si="102"/>
        <v/>
      </c>
      <c r="CL64" s="105" t="str">
        <f ca="1">IF(CK64&lt;&gt;"",RANK(CK64,CK$5:INDIRECT(CL$1,TRUE)),"")</f>
        <v/>
      </c>
      <c r="CM64" s="114" t="str">
        <f ca="1">IF(AND('Raw Data'!AB62&lt;&gt;"",'Raw Data'!AB62&lt;&gt;0),ROUNDDOWN('Raw Data'!AB62,Title!$M$1),"")</f>
        <v/>
      </c>
      <c r="CN64" s="110" t="str">
        <f ca="1">IF(AND('Raw Data'!AC62&lt;&gt;"",'Raw Data'!AC62&lt;&gt;0),'Raw Data'!AC62,"")</f>
        <v/>
      </c>
      <c r="CO64" s="98" t="str">
        <f ca="1">IF(AND(CM64&gt;0,CM64&lt;&gt;""),IF(Title!$K$1=0,ROUNDDOWN((1000*CM$1)/CM64,2),ROUND((1000*CM$1)/CM64,2)),IF(CM64="","",0))</f>
        <v/>
      </c>
      <c r="CP64" s="74" t="str">
        <f ca="1">IF(OR(CM64&lt;&gt;"",CN64&lt;&gt;""),RANK(CQ64,CQ$5:INDIRECT(CP$1,TRUE)),"")</f>
        <v/>
      </c>
      <c r="CQ64" s="77" t="str">
        <f t="shared" ca="1" si="36"/>
        <v/>
      </c>
      <c r="CR64" s="77" t="str">
        <f t="shared" ca="1" si="103"/>
        <v/>
      </c>
      <c r="CS64" s="105" t="str">
        <f ca="1">IF(CR64&lt;&gt;"",RANK(CR64,CR$5:INDIRECT(CS$1,TRUE)),"")</f>
        <v/>
      </c>
      <c r="CT64" s="114" t="str">
        <f ca="1">IF(AND('Raw Data'!AD62&lt;&gt;"",'Raw Data'!AD62&lt;&gt;0),ROUNDDOWN('Raw Data'!AD62,Title!$M$1),"")</f>
        <v/>
      </c>
      <c r="CU64" s="110" t="str">
        <f ca="1">IF(AND('Raw Data'!AE62&lt;&gt;"",'Raw Data'!AE62&lt;&gt;0),'Raw Data'!AE62,"")</f>
        <v/>
      </c>
      <c r="CV64" s="98" t="str">
        <f ca="1">IF(AND(CT64&gt;0,CT64&lt;&gt;""),IF(Title!$K$1=0,ROUNDDOWN((1000*CT$1)/CT64,2),ROUND((1000*CT$1)/CT64,2)),IF(CT64="","",0))</f>
        <v/>
      </c>
      <c r="CW64" s="74" t="str">
        <f ca="1">IF(OR(CT64&lt;&gt;"",CU64&lt;&gt;""),RANK(CX64,CX$5:INDIRECT(CW$1,TRUE)),"")</f>
        <v/>
      </c>
      <c r="CX64" s="77" t="str">
        <f t="shared" ca="1" si="37"/>
        <v/>
      </c>
      <c r="CY64" s="77" t="str">
        <f t="shared" ca="1" si="104"/>
        <v/>
      </c>
      <c r="CZ64" s="105" t="str">
        <f ca="1">IF(CY64&lt;&gt;"",RANK(CY64,CY$5:INDIRECT(CZ$1,TRUE)),"")</f>
        <v/>
      </c>
      <c r="DA64" s="114" t="str">
        <f ca="1">IF(AND('Raw Data'!AF62&lt;&gt;"",'Raw Data'!AF62&lt;&gt;0),ROUNDDOWN('Raw Data'!AF62,Title!$M$1),"")</f>
        <v/>
      </c>
      <c r="DB64" s="110" t="str">
        <f ca="1">IF(AND('Raw Data'!AG62&lt;&gt;"",'Raw Data'!AG62&lt;&gt;0),'Raw Data'!AG62,"")</f>
        <v/>
      </c>
      <c r="DC64" s="98" t="str">
        <f ca="1">IF(AND(DA64&gt;0,DA64&lt;&gt;""),IF(Title!$K$1=0,ROUNDDOWN((1000*DA$1)/DA64,2),ROUND((1000*DA$1)/DA64,2)),IF(DA64="","",0))</f>
        <v/>
      </c>
      <c r="DD64" s="74" t="str">
        <f ca="1">IF(OR(DA64&lt;&gt;"",DB64&lt;&gt;""),RANK(DE64,DE$5:INDIRECT(DD$1,TRUE)),"")</f>
        <v/>
      </c>
      <c r="DE64" s="77" t="str">
        <f t="shared" ca="1" si="38"/>
        <v/>
      </c>
      <c r="DF64" s="77" t="str">
        <f t="shared" ca="1" si="105"/>
        <v/>
      </c>
      <c r="DG64" s="105" t="str">
        <f ca="1">IF(DF64&lt;&gt;"",RANK(DF64,DF$5:INDIRECT(DG$1,TRUE)),"")</f>
        <v/>
      </c>
      <c r="DH64" s="114" t="str">
        <f ca="1">IF(AND('Raw Data'!AH62&lt;&gt;"",'Raw Data'!AH62&lt;&gt;0),ROUNDDOWN('Raw Data'!AH62,Title!$M$1),"")</f>
        <v/>
      </c>
      <c r="DI64" s="110" t="str">
        <f ca="1">IF(AND('Raw Data'!AI62&lt;&gt;"",'Raw Data'!AI62&lt;&gt;0),'Raw Data'!AI62,"")</f>
        <v/>
      </c>
      <c r="DJ64" s="98" t="str">
        <f ca="1">IF(AND(DH64&gt;0,DH64&lt;&gt;""),IF(Title!$K$1=0,ROUNDDOWN((1000*DH$1)/DH64,2),ROUND((1000*DH$1)/DH64,2)),IF(DH64="","",0))</f>
        <v/>
      </c>
      <c r="DK64" s="74" t="str">
        <f ca="1">IF(OR(DH64&lt;&gt;"",DI64&lt;&gt;""),RANK(DL64,DL$5:INDIRECT(DK$1,TRUE)),"")</f>
        <v/>
      </c>
      <c r="DL64" s="77" t="str">
        <f t="shared" ca="1" si="39"/>
        <v/>
      </c>
      <c r="DM64" s="77" t="str">
        <f t="shared" ca="1" si="106"/>
        <v/>
      </c>
      <c r="DN64" s="105" t="str">
        <f ca="1">IF(DM64&lt;&gt;"",RANK(DM64,DM$5:INDIRECT(DN$1,TRUE)),"")</f>
        <v/>
      </c>
      <c r="DO64" s="114" t="str">
        <f ca="1">IF(AND('Raw Data'!AJ62&lt;&gt;"",'Raw Data'!AJ62&lt;&gt;0),ROUNDDOWN('Raw Data'!AJ62,Title!$M$1),"")</f>
        <v/>
      </c>
      <c r="DP64" s="110" t="str">
        <f ca="1">IF(AND('Raw Data'!AK62&lt;&gt;"",'Raw Data'!AK62&lt;&gt;0),'Raw Data'!AK62,"")</f>
        <v/>
      </c>
      <c r="DQ64" s="98" t="str">
        <f ca="1">IF(AND(DO64&gt;0,DO64&lt;&gt;""),IF(Title!$K$1=0,ROUNDDOWN((1000*DO$1)/DO64,2),ROUND((1000*DO$1)/DO64,2)),IF(DO64="","",0))</f>
        <v/>
      </c>
      <c r="DR64" s="74" t="str">
        <f ca="1">IF(OR(DO64&lt;&gt;"",DP64&lt;&gt;""),RANK(DS64,DS$5:INDIRECT(DR$1,TRUE)),"")</f>
        <v/>
      </c>
      <c r="DS64" s="77" t="str">
        <f t="shared" ca="1" si="40"/>
        <v/>
      </c>
      <c r="DT64" s="77" t="str">
        <f t="shared" ca="1" si="107"/>
        <v/>
      </c>
      <c r="DU64" s="105" t="str">
        <f ca="1">IF(DT64&lt;&gt;"",RANK(DT64,DT$5:INDIRECT(DU$1,TRUE)),"")</f>
        <v/>
      </c>
      <c r="DV64" s="114" t="str">
        <f ca="1">IF(AND('Raw Data'!AL62&lt;&gt;"",'Raw Data'!AL62&lt;&gt;0),ROUNDDOWN('Raw Data'!AL62,Title!$M$1),"")</f>
        <v/>
      </c>
      <c r="DW64" s="110" t="str">
        <f ca="1">IF(AND('Raw Data'!AM62&lt;&gt;"",'Raw Data'!AM62&lt;&gt;0),'Raw Data'!AM62,"")</f>
        <v/>
      </c>
      <c r="DX64" s="98" t="str">
        <f ca="1">IF(AND(DV64&gt;0,DV64&lt;&gt;""),IF(Title!$K$1=0,ROUNDDOWN((1000*DV$1)/DV64,2),ROUND((1000*DV$1)/DV64,2)),IF(DV64="","",0))</f>
        <v/>
      </c>
      <c r="DY64" s="74" t="str">
        <f ca="1">IF(OR(DV64&lt;&gt;"",DW64&lt;&gt;""),RANK(DZ64,DZ$5:INDIRECT(DY$1,TRUE)),"")</f>
        <v/>
      </c>
      <c r="DZ64" s="77" t="str">
        <f t="shared" ca="1" si="41"/>
        <v/>
      </c>
      <c r="EA64" s="77" t="str">
        <f t="shared" ca="1" si="108"/>
        <v/>
      </c>
      <c r="EB64" s="105" t="str">
        <f ca="1">IF(EA64&lt;&gt;"",RANK(EA64,EA$5:INDIRECT(EB$1,TRUE)),"")</f>
        <v/>
      </c>
      <c r="EC64" s="114" t="str">
        <f ca="1">IF(AND('Raw Data'!AN62&lt;&gt;"",'Raw Data'!AN62&lt;&gt;0),ROUNDDOWN('Raw Data'!AN62,Title!$M$1),"")</f>
        <v/>
      </c>
      <c r="ED64" s="110" t="str">
        <f ca="1">IF(AND('Raw Data'!AO62&lt;&gt;"",'Raw Data'!AO62&lt;&gt;0),'Raw Data'!AO62,"")</f>
        <v/>
      </c>
      <c r="EE64" s="98" t="str">
        <f ca="1">IF(AND(EC64&gt;0,EC64&lt;&gt;""),IF(Title!$K$1=0,ROUNDDOWN((1000*EC$1)/EC64,2),ROUND((1000*EC$1)/EC64,2)),IF(EC64="","",0))</f>
        <v/>
      </c>
      <c r="EF64" s="74" t="str">
        <f ca="1">IF(OR(EC64&lt;&gt;"",ED64&lt;&gt;""),RANK(EG64,EG$5:INDIRECT(EF$1,TRUE)),"")</f>
        <v/>
      </c>
      <c r="EG64" s="77" t="str">
        <f t="shared" ca="1" si="42"/>
        <v/>
      </c>
      <c r="EH64" s="77" t="str">
        <f t="shared" ca="1" si="109"/>
        <v/>
      </c>
      <c r="EI64" s="105" t="str">
        <f ca="1">IF(EH64&lt;&gt;"",RANK(EH64,EH$5:INDIRECT(EI$1,TRUE)),"")</f>
        <v/>
      </c>
      <c r="EJ64" s="114" t="str">
        <f ca="1">IF(AND('Raw Data'!AP62&lt;&gt;"",'Raw Data'!AP62&lt;&gt;0),ROUNDDOWN('Raw Data'!AP62,Title!$M$1),"")</f>
        <v/>
      </c>
      <c r="EK64" s="107" t="str">
        <f ca="1">IF(AND('Raw Data'!AQ62&lt;&gt;"",'Raw Data'!AQ62&lt;&gt;0),'Raw Data'!AQ62,"")</f>
        <v/>
      </c>
      <c r="EL64" s="98" t="str">
        <f ca="1">IF(AND(EJ64&gt;0,EJ64&lt;&gt;""),IF(Title!$K$1=0,ROUNDDOWN((1000*EJ$1)/EJ64,2),ROUND((1000*EJ$1)/EJ64,2)),IF(EJ64="","",0))</f>
        <v/>
      </c>
      <c r="EM64" s="74" t="str">
        <f ca="1">IF(OR(EJ64&lt;&gt;"",EK64&lt;&gt;""),RANK(EN64,EN$5:INDIRECT(EM$1,TRUE)),"")</f>
        <v/>
      </c>
      <c r="EN64" s="77" t="str">
        <f t="shared" ca="1" si="43"/>
        <v/>
      </c>
      <c r="EO64" s="77" t="str">
        <f t="shared" ca="1" si="110"/>
        <v/>
      </c>
      <c r="EP64" s="105" t="str">
        <f ca="1">IF(EO64&lt;&gt;"",RANK(EO64,EO$5:INDIRECT(EP$1,TRUE)),"")</f>
        <v/>
      </c>
      <c r="EQ64" s="74" t="str">
        <f t="shared" ca="1" si="44"/>
        <v>$ER$64:$FC$64</v>
      </c>
      <c r="ER64" s="77">
        <f t="shared" si="45"/>
        <v>0</v>
      </c>
      <c r="ES64" s="77">
        <f t="shared" ca="1" si="46"/>
        <v>0</v>
      </c>
      <c r="ET64" s="77">
        <f t="shared" ca="1" si="47"/>
        <v>0</v>
      </c>
      <c r="EU64" s="77">
        <f t="shared" ca="1" si="48"/>
        <v>0</v>
      </c>
      <c r="EV64" s="77">
        <f t="shared" ca="1" si="49"/>
        <v>0</v>
      </c>
      <c r="EW64" s="77">
        <f t="shared" ca="1" si="50"/>
        <v>0</v>
      </c>
      <c r="EX64" s="77">
        <f t="shared" ca="1" si="51"/>
        <v>0</v>
      </c>
      <c r="EY64" s="77">
        <f t="shared" ca="1" si="52"/>
        <v>0</v>
      </c>
      <c r="EZ64" s="77">
        <f t="shared" ca="1" si="53"/>
        <v>0</v>
      </c>
      <c r="FA64" s="77">
        <f t="shared" ca="1" si="54"/>
        <v>0</v>
      </c>
      <c r="FB64" s="77">
        <f t="shared" ca="1" si="55"/>
        <v>0</v>
      </c>
      <c r="FC64" s="77">
        <f t="shared" ca="1" si="56"/>
        <v>0</v>
      </c>
      <c r="FD64" s="77">
        <f t="shared" ca="1" si="57"/>
        <v>0</v>
      </c>
      <c r="FE64" s="77">
        <f t="shared" ca="1" si="58"/>
        <v>0</v>
      </c>
      <c r="FF64" s="77">
        <f t="shared" ca="1" si="59"/>
        <v>0</v>
      </c>
      <c r="FG64" s="77">
        <f t="shared" ca="1" si="60"/>
        <v>0</v>
      </c>
      <c r="FH64" s="77">
        <f t="shared" ca="1" si="61"/>
        <v>0</v>
      </c>
      <c r="FI64" s="77">
        <f t="shared" ca="1" si="62"/>
        <v>0</v>
      </c>
      <c r="FJ64" s="77">
        <f t="shared" ca="1" si="63"/>
        <v>0</v>
      </c>
      <c r="FK64" s="77">
        <f t="shared" ca="1" si="64"/>
        <v>0</v>
      </c>
      <c r="FL64" s="74" t="str">
        <f t="shared" si="65"/>
        <v>$FM$64:$FX$64</v>
      </c>
      <c r="FM64" s="78">
        <f t="shared" si="66"/>
        <v>0</v>
      </c>
      <c r="FN64" s="74">
        <f t="shared" si="67"/>
        <v>0</v>
      </c>
      <c r="FO64" s="74">
        <f t="shared" si="68"/>
        <v>0</v>
      </c>
      <c r="FP64" s="74">
        <f t="shared" si="69"/>
        <v>0</v>
      </c>
      <c r="FQ64" s="74">
        <f t="shared" si="70"/>
        <v>0</v>
      </c>
      <c r="FR64" s="74">
        <f t="shared" si="71"/>
        <v>0</v>
      </c>
      <c r="FS64" s="74">
        <f t="shared" si="72"/>
        <v>0</v>
      </c>
      <c r="FT64" s="74">
        <f t="shared" si="73"/>
        <v>0</v>
      </c>
      <c r="FU64" s="74">
        <f t="shared" si="74"/>
        <v>0</v>
      </c>
      <c r="FV64" s="74">
        <f t="shared" si="75"/>
        <v>0</v>
      </c>
      <c r="FW64" s="74">
        <f t="shared" si="76"/>
        <v>0</v>
      </c>
      <c r="FX64" s="74">
        <f t="shared" si="77"/>
        <v>0</v>
      </c>
      <c r="FY64" s="74">
        <f t="shared" si="78"/>
        <v>0</v>
      </c>
      <c r="FZ64" s="74">
        <f t="shared" si="79"/>
        <v>0</v>
      </c>
      <c r="GA64" s="74">
        <f t="shared" si="80"/>
        <v>0</v>
      </c>
      <c r="GB64" s="74">
        <f t="shared" si="81"/>
        <v>0</v>
      </c>
      <c r="GC64" s="74">
        <f t="shared" si="82"/>
        <v>0</v>
      </c>
      <c r="GD64" s="74">
        <f t="shared" si="83"/>
        <v>0</v>
      </c>
      <c r="GE64" s="74">
        <f t="shared" si="84"/>
        <v>0</v>
      </c>
      <c r="GF64" s="74">
        <f t="shared" si="85"/>
        <v>0</v>
      </c>
      <c r="GG64" s="74" t="str">
        <f t="shared" si="86"/>
        <v>GS64</v>
      </c>
      <c r="GH64" s="77">
        <f ca="1">GetDiscardScore($ER64:ER64,GH$1)</f>
        <v>0</v>
      </c>
      <c r="GI64" s="77">
        <f ca="1">GetDiscardScore($ER64:ES64,GI$1)</f>
        <v>0</v>
      </c>
      <c r="GJ64" s="77">
        <f ca="1">GetDiscardScore($ER64:ET64,GJ$1)</f>
        <v>0</v>
      </c>
      <c r="GK64" s="77">
        <f ca="1">GetDiscardScore($ER64:EU64,GK$1)</f>
        <v>0</v>
      </c>
      <c r="GL64" s="77">
        <f ca="1">GetDiscardScore($ER64:EV64,GL$1)</f>
        <v>0</v>
      </c>
      <c r="GM64" s="77">
        <f ca="1">GetDiscardScore($ER64:EW64,GM$1)</f>
        <v>0</v>
      </c>
      <c r="GN64" s="77">
        <f ca="1">GetDiscardScore($ER64:EX64,GN$1)</f>
        <v>0</v>
      </c>
      <c r="GO64" s="77">
        <f ca="1">GetDiscardScore($ER64:EY64,GO$1)</f>
        <v>0</v>
      </c>
      <c r="GP64" s="77">
        <f ca="1">GetDiscardScore($ER64:EZ64,GP$1)</f>
        <v>0</v>
      </c>
      <c r="GQ64" s="77">
        <f ca="1">GetDiscardScore($ER64:FA64,GQ$1)</f>
        <v>0</v>
      </c>
      <c r="GR64" s="77">
        <f ca="1">GetDiscardScore($ER64:FB64,GR$1)</f>
        <v>0</v>
      </c>
      <c r="GS64" s="77">
        <f ca="1">GetDiscardScore($ER64:FC64,GS$1)</f>
        <v>0</v>
      </c>
      <c r="GT64" s="77">
        <f ca="1">GetDiscardScore($ER64:FD64,GT$1)</f>
        <v>0</v>
      </c>
      <c r="GU64" s="77">
        <f ca="1">GetDiscardScore($ER64:FE64,GU$1)</f>
        <v>0</v>
      </c>
      <c r="GV64" s="77">
        <f ca="1">GetDiscardScore($ER64:FF64,GV$1)</f>
        <v>0</v>
      </c>
      <c r="GW64" s="77">
        <f ca="1">GetDiscardScore($ER64:FG64,GW$1)</f>
        <v>0</v>
      </c>
      <c r="GX64" s="77">
        <f ca="1">GetDiscardScore($ER64:FH64,GX$1)</f>
        <v>0</v>
      </c>
      <c r="GY64" s="77">
        <f ca="1">GetDiscardScore($ER64:FI64,GY$1)</f>
        <v>0</v>
      </c>
      <c r="GZ64" s="77">
        <f ca="1">GetDiscardScore($ER64:FJ64,GZ$1)</f>
        <v>0</v>
      </c>
      <c r="HA64" s="77">
        <f ca="1">GetDiscardScore($ER64:FK64,HA$1)</f>
        <v>0</v>
      </c>
      <c r="HB64" s="79" t="str">
        <f t="shared" ca="1" si="87"/>
        <v/>
      </c>
      <c r="HC64" s="78" t="str">
        <f ca="1">IF(HB64&lt;&gt;"",RANK(HB64,HB$5:INDIRECT(HC$1,TRUE),0),"")</f>
        <v/>
      </c>
      <c r="HD64" s="76" t="str">
        <f t="shared" ca="1" si="88"/>
        <v/>
      </c>
    </row>
    <row r="65" spans="1:212" s="51" customFormat="1" ht="11.25">
      <c r="A65" s="41">
        <v>61</v>
      </c>
      <c r="B65" s="41" t="str">
        <f ca="1">IF('Raw Data'!B63&lt;&gt;"",'Raw Data'!B63,"")</f>
        <v/>
      </c>
      <c r="C65" s="51" t="str">
        <f ca="1">IF('Raw Data'!C63&lt;&gt;"",'Raw Data'!C63,"")</f>
        <v/>
      </c>
      <c r="D65" s="42" t="str">
        <f t="shared" ca="1" si="22"/>
        <v/>
      </c>
      <c r="E65" s="69" t="str">
        <f t="shared" ca="1" si="23"/>
        <v/>
      </c>
      <c r="F65" s="99" t="str">
        <f t="shared" ca="1" si="90"/>
        <v/>
      </c>
      <c r="G65" s="111" t="str">
        <f ca="1">IF(AND('Raw Data'!D63&lt;&gt;"",'Raw Data'!D63&lt;&gt;0),ROUNDDOWN('Raw Data'!D63,Title!$M$1),"")</f>
        <v/>
      </c>
      <c r="H65" s="109" t="str">
        <f ca="1">IF(AND('Raw Data'!E63&lt;&gt;"",'Raw Data'!E63&lt;&gt;0),'Raw Data'!E63,"")</f>
        <v/>
      </c>
      <c r="I65" s="97" t="str">
        <f ca="1">IF(AND(G65&lt;&gt;"",G65&gt;0),IF(Title!$K$1=0,ROUNDDOWN((1000*G$1)/G65,2),ROUND((1000*G$1)/G65,2)),IF(G65="","",0))</f>
        <v/>
      </c>
      <c r="J65" s="51" t="str">
        <f ca="1">IF(K65&lt;&gt;0,RANK(K65,K$5:INDIRECT(J$1,TRUE)),"")</f>
        <v/>
      </c>
      <c r="K65" s="71">
        <f t="shared" ca="1" si="89"/>
        <v>0</v>
      </c>
      <c r="L65" s="71" t="str">
        <f t="shared" ca="1" si="91"/>
        <v/>
      </c>
      <c r="M65" s="104" t="str">
        <f ca="1">IF(L65&lt;&gt;"",RANK(L65,L$5:INDIRECT(M$1,TRUE)),"")</f>
        <v/>
      </c>
      <c r="N65" s="111" t="str">
        <f ca="1">IF(AND('Raw Data'!F63&lt;&gt;"",'Raw Data'!F63&lt;&gt;0),ROUNDDOWN('Raw Data'!F63,Title!$M$1),"")</f>
        <v/>
      </c>
      <c r="O65" s="109" t="str">
        <f ca="1">IF(AND('Raw Data'!G63&lt;&gt;"",'Raw Data'!G63&lt;&gt;0),'Raw Data'!G63,"")</f>
        <v/>
      </c>
      <c r="P65" s="97" t="str">
        <f ca="1">IF(AND(N65&gt;0,N65&lt;&gt;""),IF(Title!$K$1=0,ROUNDDOWN((1000*N$1)/N65,2),ROUND((1000*N$1)/N65,2)),IF(N65="","",0))</f>
        <v/>
      </c>
      <c r="Q65" s="51" t="str">
        <f ca="1">IF(OR(N65&lt;&gt;"",O65&lt;&gt;""),RANK(R65,R$5:INDIRECT(Q$1,TRUE)),"")</f>
        <v/>
      </c>
      <c r="R65" s="71" t="str">
        <f t="shared" ca="1" si="24"/>
        <v/>
      </c>
      <c r="S65" s="71" t="str">
        <f t="shared" ca="1" si="92"/>
        <v/>
      </c>
      <c r="T65" s="104" t="str">
        <f ca="1">IF(S65&lt;&gt;"",RANK(S65,S$5:INDIRECT(T$1,TRUE)),"")</f>
        <v/>
      </c>
      <c r="U65" s="111" t="str">
        <f ca="1">IF(AND('Raw Data'!H63&lt;&gt;"",'Raw Data'!H63&lt;&gt;0),ROUNDDOWN('Raw Data'!H63,Title!$M$1),"")</f>
        <v/>
      </c>
      <c r="V65" s="109" t="str">
        <f ca="1">IF(AND('Raw Data'!I63&lt;&gt;"",'Raw Data'!I63&lt;&gt;0),'Raw Data'!I63,"")</f>
        <v/>
      </c>
      <c r="W65" s="97" t="str">
        <f ca="1">IF(AND(U65&gt;0,U65&lt;&gt;""),IF(Title!$K$1=0,ROUNDDOWN((1000*U$1)/U65,2),ROUND((1000*U$1)/U65,2)),IF(U65="","",0))</f>
        <v/>
      </c>
      <c r="X65" s="51" t="str">
        <f ca="1">IF(OR(U65&lt;&gt;"",V65&lt;&gt;""),RANK(Y65,Y$5:INDIRECT(X$1,TRUE)),"")</f>
        <v/>
      </c>
      <c r="Y65" s="71" t="str">
        <f t="shared" ca="1" si="25"/>
        <v/>
      </c>
      <c r="Z65" s="71" t="str">
        <f t="shared" ca="1" si="93"/>
        <v/>
      </c>
      <c r="AA65" s="104" t="str">
        <f ca="1">IF(Z65&lt;&gt;"",RANK(Z65,Z$5:INDIRECT(AA$1,TRUE)),"")</f>
        <v/>
      </c>
      <c r="AB65" s="111" t="str">
        <f ca="1">IF(AND('Raw Data'!J63&lt;&gt;"",'Raw Data'!J63&lt;&gt;0),ROUNDDOWN('Raw Data'!J63,Title!$M$1),"")</f>
        <v/>
      </c>
      <c r="AC65" s="109" t="str">
        <f ca="1">IF(AND('Raw Data'!K63&lt;&gt;"",'Raw Data'!K63&lt;&gt;0),'Raw Data'!K63,"")</f>
        <v/>
      </c>
      <c r="AD65" s="97" t="str">
        <f ca="1">IF(AND(AB65&gt;0,AB65&lt;&gt;""),IF(Title!$K$1=0,ROUNDDOWN((1000*AB$1)/AB65,2),ROUND((1000*AB$1)/AB65,2)),IF(AB65="","",0))</f>
        <v/>
      </c>
      <c r="AE65" s="51" t="str">
        <f ca="1">IF(OR(AB65&lt;&gt;"",AC65&lt;&gt;""),RANK(AF65,AF$5:INDIRECT(AE$1,TRUE)),"")</f>
        <v/>
      </c>
      <c r="AF65" s="71" t="str">
        <f t="shared" ca="1" si="26"/>
        <v/>
      </c>
      <c r="AG65" s="71" t="str">
        <f t="shared" ca="1" si="94"/>
        <v/>
      </c>
      <c r="AH65" s="104" t="str">
        <f ca="1">IF(AG65&lt;&gt;"",RANK(AG65,AG$5:INDIRECT(AH$1,TRUE)),"")</f>
        <v/>
      </c>
      <c r="AI65" s="111" t="str">
        <f ca="1">IF(AND('Raw Data'!L63&lt;&gt;"",'Raw Data'!L63&lt;&gt;0),ROUNDDOWN('Raw Data'!L63,Title!$M$1),"")</f>
        <v/>
      </c>
      <c r="AJ65" s="109" t="str">
        <f ca="1">IF(AND('Raw Data'!M63&lt;&gt;"",'Raw Data'!M63&lt;&gt;0),'Raw Data'!M63,"")</f>
        <v/>
      </c>
      <c r="AK65" s="97" t="str">
        <f ca="1">IF(AND(AI65&gt;0,AI65&lt;&gt;""),IF(Title!$K$1=0,ROUNDDOWN((1000*AI$1)/AI65,2),ROUND((1000*AI$1)/AI65,2)),IF(AI65="","",0))</f>
        <v/>
      </c>
      <c r="AL65" s="51" t="str">
        <f ca="1">IF(OR(AI65&lt;&gt;"",AJ65&lt;&gt;""),RANK(AM65,AM$5:INDIRECT(AL$1,TRUE)),"")</f>
        <v/>
      </c>
      <c r="AM65" s="71" t="str">
        <f t="shared" ca="1" si="27"/>
        <v/>
      </c>
      <c r="AN65" s="71" t="str">
        <f t="shared" ca="1" si="95"/>
        <v/>
      </c>
      <c r="AO65" s="104" t="str">
        <f ca="1">IF(AN65&lt;&gt;"",RANK(AN65,AN$5:INDIRECT(AO$1,TRUE)),"")</f>
        <v/>
      </c>
      <c r="AP65" s="111" t="str">
        <f ca="1">IF(AND('Raw Data'!N63&lt;&gt;"",'Raw Data'!N63&lt;&gt;0),ROUNDDOWN('Raw Data'!N63,Title!$M$1),"")</f>
        <v/>
      </c>
      <c r="AQ65" s="109" t="str">
        <f ca="1">IF(AND('Raw Data'!O63&lt;&gt;"",'Raw Data'!O63&lt;&gt;0),'Raw Data'!O63,"")</f>
        <v/>
      </c>
      <c r="AR65" s="97" t="str">
        <f ca="1">IF(AND(AP65&gt;0,AP65&lt;&gt;""),IF(Title!$K$1=0,ROUNDDOWN((1000*AP$1)/AP65,2),ROUND((1000*AP$1)/AP65,2)),IF(AP65="","",0))</f>
        <v/>
      </c>
      <c r="AS65" s="51" t="str">
        <f ca="1">IF(OR(AP65&lt;&gt;"",AQ65&lt;&gt;""),RANK(AT65,AT$5:INDIRECT(AS$1,TRUE)),"")</f>
        <v/>
      </c>
      <c r="AT65" s="71" t="str">
        <f t="shared" ca="1" si="28"/>
        <v/>
      </c>
      <c r="AU65" s="71" t="str">
        <f t="shared" ca="1" si="96"/>
        <v/>
      </c>
      <c r="AV65" s="104" t="str">
        <f ca="1">IF(AU65&lt;&gt;"",RANK(AU65,AU$5:INDIRECT(AV$1,TRUE)),"")</f>
        <v/>
      </c>
      <c r="AW65" s="111" t="str">
        <f ca="1">IF(AND('Raw Data'!P63&lt;&gt;"",'Raw Data'!P63&lt;&gt;0),ROUNDDOWN('Raw Data'!P63,Title!$M$1),"")</f>
        <v/>
      </c>
      <c r="AX65" s="109" t="str">
        <f ca="1">IF(AND('Raw Data'!Q63&lt;&gt;"",'Raw Data'!Q63&lt;&gt;0),'Raw Data'!Q63,"")</f>
        <v/>
      </c>
      <c r="AY65" s="97" t="str">
        <f ca="1">IF(AND(AW65&gt;0,AW65&lt;&gt;""),IF(Title!$K$1=0,ROUNDDOWN((1000*AW$1)/AW65,2),ROUND((1000*AW$1)/AW65,2)),IF(AW65="","",0))</f>
        <v/>
      </c>
      <c r="AZ65" s="51" t="str">
        <f ca="1">IF(OR(AW65&lt;&gt;"",AX65&lt;&gt;""),RANK(BA65,BA$5:INDIRECT(AZ$1,TRUE)),"")</f>
        <v/>
      </c>
      <c r="BA65" s="71" t="str">
        <f t="shared" ca="1" si="29"/>
        <v/>
      </c>
      <c r="BB65" s="71" t="str">
        <f t="shared" ca="1" si="97"/>
        <v/>
      </c>
      <c r="BC65" s="104" t="str">
        <f ca="1">IF(BB65&lt;&gt;"",RANK(BB65,BB$5:INDIRECT(BC$1,TRUE)),"")</f>
        <v/>
      </c>
      <c r="BD65" s="111" t="str">
        <f ca="1">IF(AND('Raw Data'!R63&lt;&gt;"",'Raw Data'!R63&lt;&gt;0),ROUNDDOWN('Raw Data'!R63,Title!$M$1),"")</f>
        <v/>
      </c>
      <c r="BE65" s="109" t="str">
        <f ca="1">IF(AND('Raw Data'!S63&lt;&gt;"",'Raw Data'!S63&lt;&gt;0),'Raw Data'!S63,"")</f>
        <v/>
      </c>
      <c r="BF65" s="97" t="str">
        <f ca="1">IF(AND(BD65&gt;0,BD65&lt;&gt;""),IF(Title!$K$1=0,ROUNDDOWN((1000*BD$1)/BD65,2),ROUND((1000*BD$1)/BD65,2)),IF(BD65="","",0))</f>
        <v/>
      </c>
      <c r="BG65" s="51" t="str">
        <f ca="1">IF(OR(BD65&lt;&gt;"",BE65&lt;&gt;""),RANK(BH65,BH$5:INDIRECT(BG$1,TRUE)),"")</f>
        <v/>
      </c>
      <c r="BH65" s="71" t="str">
        <f t="shared" ca="1" si="30"/>
        <v/>
      </c>
      <c r="BI65" s="71" t="str">
        <f t="shared" ca="1" si="98"/>
        <v/>
      </c>
      <c r="BJ65" s="104" t="str">
        <f ca="1">IF(BI65&lt;&gt;"",RANK(BI65,BI$5:INDIRECT(BJ$1,TRUE)),"")</f>
        <v/>
      </c>
      <c r="BK65" s="111" t="str">
        <f ca="1">IF(AND('Raw Data'!T63&lt;&gt;"",'Raw Data'!T63&lt;&gt;0),ROUNDDOWN('Raw Data'!T63,Title!$M$1),"")</f>
        <v/>
      </c>
      <c r="BL65" s="109" t="str">
        <f ca="1">IF(AND('Raw Data'!U63&lt;&gt;"",'Raw Data'!U63&lt;&gt;0),'Raw Data'!U63,"")</f>
        <v/>
      </c>
      <c r="BM65" s="97" t="str">
        <f t="shared" ca="1" si="31"/>
        <v/>
      </c>
      <c r="BN65" s="51" t="str">
        <f ca="1">IF(OR(BK65&lt;&gt;"",BL65&lt;&gt;""),RANK(BO65,BO$5:INDIRECT(BN$1,TRUE)),"")</f>
        <v/>
      </c>
      <c r="BO65" s="71" t="str">
        <f t="shared" ca="1" si="32"/>
        <v/>
      </c>
      <c r="BP65" s="71" t="str">
        <f t="shared" ca="1" si="99"/>
        <v/>
      </c>
      <c r="BQ65" s="104" t="str">
        <f ca="1">IF(BP65&lt;&gt;"",RANK(BP65,BP$5:INDIRECT(BQ$1,TRUE)),"")</f>
        <v/>
      </c>
      <c r="BR65" s="111" t="str">
        <f ca="1">IF(AND('Raw Data'!V63&lt;&gt;"",'Raw Data'!V63&lt;&gt;0),ROUNDDOWN('Raw Data'!V63,Title!$M$1),"")</f>
        <v/>
      </c>
      <c r="BS65" s="109" t="str">
        <f ca="1">IF(AND('Raw Data'!W63&lt;&gt;"",'Raw Data'!W63&lt;&gt;0),'Raw Data'!W63,"")</f>
        <v/>
      </c>
      <c r="BT65" s="97" t="str">
        <f ca="1">IF(AND(BR65&gt;0,BR65&lt;&gt;""),IF(Title!$K$1=0,ROUNDDOWN((1000*BR$1)/BR65,2),ROUND((1000*BR$1)/BR65,2)),IF(BR65="","",0))</f>
        <v/>
      </c>
      <c r="BU65" s="51" t="str">
        <f ca="1">IF(OR(BR65&lt;&gt;"",BS65&lt;&gt;""),RANK(BV65,BV$5:INDIRECT(BU$1,TRUE)),"")</f>
        <v/>
      </c>
      <c r="BV65" s="71" t="str">
        <f t="shared" ca="1" si="33"/>
        <v/>
      </c>
      <c r="BW65" s="71" t="str">
        <f t="shared" ca="1" si="100"/>
        <v/>
      </c>
      <c r="BX65" s="104" t="str">
        <f ca="1">IF(BW65&lt;&gt;"",RANK(BW65,BW$5:INDIRECT(BX$1,TRUE)),"")</f>
        <v/>
      </c>
      <c r="BY65" s="111" t="str">
        <f ca="1">IF(AND('Raw Data'!X63&lt;&gt;"",'Raw Data'!X63&lt;&gt;0),ROUNDDOWN('Raw Data'!X63,Title!$M$1),"")</f>
        <v/>
      </c>
      <c r="BZ65" s="109" t="str">
        <f ca="1">IF(AND('Raw Data'!Y63&lt;&gt;"",'Raw Data'!Y63&lt;&gt;0),'Raw Data'!Y63,"")</f>
        <v/>
      </c>
      <c r="CA65" s="97" t="str">
        <f ca="1">IF(AND(BY65&gt;0,BY65&lt;&gt;""),IF(Title!$K$1=0,ROUNDDOWN((1000*BY$1)/BY65,2),ROUND((1000*BY$1)/BY65,2)),IF(BY65="","",0))</f>
        <v/>
      </c>
      <c r="CB65" s="51" t="str">
        <f ca="1">IF(OR(BY65&lt;&gt;"",BZ65&lt;&gt;""),RANK(CC65,CC$5:INDIRECT(CB$1,TRUE)),"")</f>
        <v/>
      </c>
      <c r="CC65" s="71" t="str">
        <f t="shared" ca="1" si="34"/>
        <v/>
      </c>
      <c r="CD65" s="71" t="str">
        <f t="shared" ca="1" si="101"/>
        <v/>
      </c>
      <c r="CE65" s="104" t="str">
        <f ca="1">IF(CD65&lt;&gt;"",RANK(CD65,CD$5:INDIRECT(CE$1,TRUE)),"")</f>
        <v/>
      </c>
      <c r="CF65" s="111" t="str">
        <f ca="1">IF(AND('Raw Data'!Z63&lt;&gt;"",'Raw Data'!Z63&lt;&gt;0),ROUNDDOWN('Raw Data'!Z63,Title!$M$1),"")</f>
        <v/>
      </c>
      <c r="CG65" s="109" t="str">
        <f ca="1">IF(AND('Raw Data'!AA63&lt;&gt;"",'Raw Data'!AA63&lt;&gt;0),'Raw Data'!AA63,"")</f>
        <v/>
      </c>
      <c r="CH65" s="97" t="str">
        <f ca="1">IF(AND(CF65&gt;0,CF65&lt;&gt;""),IF(Title!$K$1=0,ROUNDDOWN((1000*CF$1)/CF65,2),ROUND((1000*CF$1)/CF65,2)),IF(CF65="","",0))</f>
        <v/>
      </c>
      <c r="CI65" s="51" t="str">
        <f ca="1">IF(OR(CF65&lt;&gt;"",CG65&lt;&gt;""),RANK(CJ65,CJ$5:INDIRECT(CI$1,TRUE)),"")</f>
        <v/>
      </c>
      <c r="CJ65" s="71" t="str">
        <f t="shared" ca="1" si="35"/>
        <v/>
      </c>
      <c r="CK65" s="71" t="str">
        <f t="shared" ca="1" si="102"/>
        <v/>
      </c>
      <c r="CL65" s="104" t="str">
        <f ca="1">IF(CK65&lt;&gt;"",RANK(CK65,CK$5:INDIRECT(CL$1,TRUE)),"")</f>
        <v/>
      </c>
      <c r="CM65" s="111" t="str">
        <f ca="1">IF(AND('Raw Data'!AB63&lt;&gt;"",'Raw Data'!AB63&lt;&gt;0),ROUNDDOWN('Raw Data'!AB63,Title!$M$1),"")</f>
        <v/>
      </c>
      <c r="CN65" s="109" t="str">
        <f ca="1">IF(AND('Raw Data'!AC63&lt;&gt;"",'Raw Data'!AC63&lt;&gt;0),'Raw Data'!AC63,"")</f>
        <v/>
      </c>
      <c r="CO65" s="97" t="str">
        <f ca="1">IF(AND(CM65&gt;0,CM65&lt;&gt;""),IF(Title!$K$1=0,ROUNDDOWN((1000*CM$1)/CM65,2),ROUND((1000*CM$1)/CM65,2)),IF(CM65="","",0))</f>
        <v/>
      </c>
      <c r="CP65" s="51" t="str">
        <f ca="1">IF(OR(CM65&lt;&gt;"",CN65&lt;&gt;""),RANK(CQ65,CQ$5:INDIRECT(CP$1,TRUE)),"")</f>
        <v/>
      </c>
      <c r="CQ65" s="71" t="str">
        <f t="shared" ca="1" si="36"/>
        <v/>
      </c>
      <c r="CR65" s="71" t="str">
        <f t="shared" ca="1" si="103"/>
        <v/>
      </c>
      <c r="CS65" s="104" t="str">
        <f ca="1">IF(CR65&lt;&gt;"",RANK(CR65,CR$5:INDIRECT(CS$1,TRUE)),"")</f>
        <v/>
      </c>
      <c r="CT65" s="111" t="str">
        <f ca="1">IF(AND('Raw Data'!AD63&lt;&gt;"",'Raw Data'!AD63&lt;&gt;0),ROUNDDOWN('Raw Data'!AD63,Title!$M$1),"")</f>
        <v/>
      </c>
      <c r="CU65" s="109" t="str">
        <f ca="1">IF(AND('Raw Data'!AE63&lt;&gt;"",'Raw Data'!AE63&lt;&gt;0),'Raw Data'!AE63,"")</f>
        <v/>
      </c>
      <c r="CV65" s="97" t="str">
        <f ca="1">IF(AND(CT65&gt;0,CT65&lt;&gt;""),IF(Title!$K$1=0,ROUNDDOWN((1000*CT$1)/CT65,2),ROUND((1000*CT$1)/CT65,2)),IF(CT65="","",0))</f>
        <v/>
      </c>
      <c r="CW65" s="51" t="str">
        <f ca="1">IF(OR(CT65&lt;&gt;"",CU65&lt;&gt;""),RANK(CX65,CX$5:INDIRECT(CW$1,TRUE)),"")</f>
        <v/>
      </c>
      <c r="CX65" s="71" t="str">
        <f t="shared" ca="1" si="37"/>
        <v/>
      </c>
      <c r="CY65" s="71" t="str">
        <f t="shared" ca="1" si="104"/>
        <v/>
      </c>
      <c r="CZ65" s="104" t="str">
        <f ca="1">IF(CY65&lt;&gt;"",RANK(CY65,CY$5:INDIRECT(CZ$1,TRUE)),"")</f>
        <v/>
      </c>
      <c r="DA65" s="111" t="str">
        <f ca="1">IF(AND('Raw Data'!AF63&lt;&gt;"",'Raw Data'!AF63&lt;&gt;0),ROUNDDOWN('Raw Data'!AF63,Title!$M$1),"")</f>
        <v/>
      </c>
      <c r="DB65" s="109" t="str">
        <f ca="1">IF(AND('Raw Data'!AG63&lt;&gt;"",'Raw Data'!AG63&lt;&gt;0),'Raw Data'!AG63,"")</f>
        <v/>
      </c>
      <c r="DC65" s="97" t="str">
        <f ca="1">IF(AND(DA65&gt;0,DA65&lt;&gt;""),IF(Title!$K$1=0,ROUNDDOWN((1000*DA$1)/DA65,2),ROUND((1000*DA$1)/DA65,2)),IF(DA65="","",0))</f>
        <v/>
      </c>
      <c r="DD65" s="51" t="str">
        <f ca="1">IF(OR(DA65&lt;&gt;"",DB65&lt;&gt;""),RANK(DE65,DE$5:INDIRECT(DD$1,TRUE)),"")</f>
        <v/>
      </c>
      <c r="DE65" s="71" t="str">
        <f t="shared" ca="1" si="38"/>
        <v/>
      </c>
      <c r="DF65" s="71" t="str">
        <f t="shared" ca="1" si="105"/>
        <v/>
      </c>
      <c r="DG65" s="104" t="str">
        <f ca="1">IF(DF65&lt;&gt;"",RANK(DF65,DF$5:INDIRECT(DG$1,TRUE)),"")</f>
        <v/>
      </c>
      <c r="DH65" s="111" t="str">
        <f ca="1">IF(AND('Raw Data'!AH63&lt;&gt;"",'Raw Data'!AH63&lt;&gt;0),ROUNDDOWN('Raw Data'!AH63,Title!$M$1),"")</f>
        <v/>
      </c>
      <c r="DI65" s="109" t="str">
        <f ca="1">IF(AND('Raw Data'!AI63&lt;&gt;"",'Raw Data'!AI63&lt;&gt;0),'Raw Data'!AI63,"")</f>
        <v/>
      </c>
      <c r="DJ65" s="97" t="str">
        <f ca="1">IF(AND(DH65&gt;0,DH65&lt;&gt;""),IF(Title!$K$1=0,ROUNDDOWN((1000*DH$1)/DH65,2),ROUND((1000*DH$1)/DH65,2)),IF(DH65="","",0))</f>
        <v/>
      </c>
      <c r="DK65" s="51" t="str">
        <f ca="1">IF(OR(DH65&lt;&gt;"",DI65&lt;&gt;""),RANK(DL65,DL$5:INDIRECT(DK$1,TRUE)),"")</f>
        <v/>
      </c>
      <c r="DL65" s="71" t="str">
        <f t="shared" ca="1" si="39"/>
        <v/>
      </c>
      <c r="DM65" s="71" t="str">
        <f t="shared" ca="1" si="106"/>
        <v/>
      </c>
      <c r="DN65" s="104" t="str">
        <f ca="1">IF(DM65&lt;&gt;"",RANK(DM65,DM$5:INDIRECT(DN$1,TRUE)),"")</f>
        <v/>
      </c>
      <c r="DO65" s="111" t="str">
        <f ca="1">IF(AND('Raw Data'!AJ63&lt;&gt;"",'Raw Data'!AJ63&lt;&gt;0),ROUNDDOWN('Raw Data'!AJ63,Title!$M$1),"")</f>
        <v/>
      </c>
      <c r="DP65" s="109" t="str">
        <f ca="1">IF(AND('Raw Data'!AK63&lt;&gt;"",'Raw Data'!AK63&lt;&gt;0),'Raw Data'!AK63,"")</f>
        <v/>
      </c>
      <c r="DQ65" s="97" t="str">
        <f ca="1">IF(AND(DO65&gt;0,DO65&lt;&gt;""),IF(Title!$K$1=0,ROUNDDOWN((1000*DO$1)/DO65,2),ROUND((1000*DO$1)/DO65,2)),IF(DO65="","",0))</f>
        <v/>
      </c>
      <c r="DR65" s="51" t="str">
        <f ca="1">IF(OR(DO65&lt;&gt;"",DP65&lt;&gt;""),RANK(DS65,DS$5:INDIRECT(DR$1,TRUE)),"")</f>
        <v/>
      </c>
      <c r="DS65" s="71" t="str">
        <f t="shared" ca="1" si="40"/>
        <v/>
      </c>
      <c r="DT65" s="71" t="str">
        <f t="shared" ca="1" si="107"/>
        <v/>
      </c>
      <c r="DU65" s="104" t="str">
        <f ca="1">IF(DT65&lt;&gt;"",RANK(DT65,DT$5:INDIRECT(DU$1,TRUE)),"")</f>
        <v/>
      </c>
      <c r="DV65" s="111" t="str">
        <f ca="1">IF(AND('Raw Data'!AL63&lt;&gt;"",'Raw Data'!AL63&lt;&gt;0),ROUNDDOWN('Raw Data'!AL63,Title!$M$1),"")</f>
        <v/>
      </c>
      <c r="DW65" s="109" t="str">
        <f ca="1">IF(AND('Raw Data'!AM63&lt;&gt;"",'Raw Data'!AM63&lt;&gt;0),'Raw Data'!AM63,"")</f>
        <v/>
      </c>
      <c r="DX65" s="97" t="str">
        <f ca="1">IF(AND(DV65&gt;0,DV65&lt;&gt;""),IF(Title!$K$1=0,ROUNDDOWN((1000*DV$1)/DV65,2),ROUND((1000*DV$1)/DV65,2)),IF(DV65="","",0))</f>
        <v/>
      </c>
      <c r="DY65" s="51" t="str">
        <f ca="1">IF(OR(DV65&lt;&gt;"",DW65&lt;&gt;""),RANK(DZ65,DZ$5:INDIRECT(DY$1,TRUE)),"")</f>
        <v/>
      </c>
      <c r="DZ65" s="71" t="str">
        <f t="shared" ca="1" si="41"/>
        <v/>
      </c>
      <c r="EA65" s="71" t="str">
        <f t="shared" ca="1" si="108"/>
        <v/>
      </c>
      <c r="EB65" s="104" t="str">
        <f ca="1">IF(EA65&lt;&gt;"",RANK(EA65,EA$5:INDIRECT(EB$1,TRUE)),"")</f>
        <v/>
      </c>
      <c r="EC65" s="111" t="str">
        <f ca="1">IF(AND('Raw Data'!AN63&lt;&gt;"",'Raw Data'!AN63&lt;&gt;0),ROUNDDOWN('Raw Data'!AN63,Title!$M$1),"")</f>
        <v/>
      </c>
      <c r="ED65" s="109" t="str">
        <f ca="1">IF(AND('Raw Data'!AO63&lt;&gt;"",'Raw Data'!AO63&lt;&gt;0),'Raw Data'!AO63,"")</f>
        <v/>
      </c>
      <c r="EE65" s="97" t="str">
        <f ca="1">IF(AND(EC65&gt;0,EC65&lt;&gt;""),IF(Title!$K$1=0,ROUNDDOWN((1000*EC$1)/EC65,2),ROUND((1000*EC$1)/EC65,2)),IF(EC65="","",0))</f>
        <v/>
      </c>
      <c r="EF65" s="51" t="str">
        <f ca="1">IF(OR(EC65&lt;&gt;"",ED65&lt;&gt;""),RANK(EG65,EG$5:INDIRECT(EF$1,TRUE)),"")</f>
        <v/>
      </c>
      <c r="EG65" s="71" t="str">
        <f t="shared" ca="1" si="42"/>
        <v/>
      </c>
      <c r="EH65" s="71" t="str">
        <f t="shared" ca="1" si="109"/>
        <v/>
      </c>
      <c r="EI65" s="104" t="str">
        <f ca="1">IF(EH65&lt;&gt;"",RANK(EH65,EH$5:INDIRECT(EI$1,TRUE)),"")</f>
        <v/>
      </c>
      <c r="EJ65" s="111" t="str">
        <f ca="1">IF(AND('Raw Data'!AP63&lt;&gt;"",'Raw Data'!AP63&lt;&gt;0),ROUNDDOWN('Raw Data'!AP63,Title!$M$1),"")</f>
        <v/>
      </c>
      <c r="EK65" s="106" t="str">
        <f ca="1">IF(AND('Raw Data'!AQ63&lt;&gt;"",'Raw Data'!AQ63&lt;&gt;0),'Raw Data'!AQ63,"")</f>
        <v/>
      </c>
      <c r="EL65" s="97" t="str">
        <f ca="1">IF(AND(EJ65&gt;0,EJ65&lt;&gt;""),IF(Title!$K$1=0,ROUNDDOWN((1000*EJ$1)/EJ65,2),ROUND((1000*EJ$1)/EJ65,2)),IF(EJ65="","",0))</f>
        <v/>
      </c>
      <c r="EM65" s="51" t="str">
        <f ca="1">IF(OR(EJ65&lt;&gt;"",EK65&lt;&gt;""),RANK(EN65,EN$5:INDIRECT(EM$1,TRUE)),"")</f>
        <v/>
      </c>
      <c r="EN65" s="71" t="str">
        <f t="shared" ca="1" si="43"/>
        <v/>
      </c>
      <c r="EO65" s="71" t="str">
        <f t="shared" ca="1" si="110"/>
        <v/>
      </c>
      <c r="EP65" s="104" t="str">
        <f ca="1">IF(EO65&lt;&gt;"",RANK(EO65,EO$5:INDIRECT(EP$1,TRUE)),"")</f>
        <v/>
      </c>
      <c r="EQ65" s="51" t="str">
        <f t="shared" ca="1" si="44"/>
        <v>$ER$65:$FC$65</v>
      </c>
      <c r="ER65" s="71">
        <f t="shared" si="45"/>
        <v>0</v>
      </c>
      <c r="ES65" s="71">
        <f t="shared" ca="1" si="46"/>
        <v>0</v>
      </c>
      <c r="ET65" s="71">
        <f t="shared" ca="1" si="47"/>
        <v>0</v>
      </c>
      <c r="EU65" s="71">
        <f t="shared" ca="1" si="48"/>
        <v>0</v>
      </c>
      <c r="EV65" s="71">
        <f t="shared" ca="1" si="49"/>
        <v>0</v>
      </c>
      <c r="EW65" s="71">
        <f t="shared" ca="1" si="50"/>
        <v>0</v>
      </c>
      <c r="EX65" s="71">
        <f t="shared" ca="1" si="51"/>
        <v>0</v>
      </c>
      <c r="EY65" s="71">
        <f t="shared" ca="1" si="52"/>
        <v>0</v>
      </c>
      <c r="EZ65" s="71">
        <f t="shared" ca="1" si="53"/>
        <v>0</v>
      </c>
      <c r="FA65" s="71">
        <f t="shared" ca="1" si="54"/>
        <v>0</v>
      </c>
      <c r="FB65" s="71">
        <f t="shared" ca="1" si="55"/>
        <v>0</v>
      </c>
      <c r="FC65" s="71">
        <f t="shared" ca="1" si="56"/>
        <v>0</v>
      </c>
      <c r="FD65" s="71">
        <f t="shared" ca="1" si="57"/>
        <v>0</v>
      </c>
      <c r="FE65" s="71">
        <f t="shared" ca="1" si="58"/>
        <v>0</v>
      </c>
      <c r="FF65" s="71">
        <f t="shared" ca="1" si="59"/>
        <v>0</v>
      </c>
      <c r="FG65" s="71">
        <f t="shared" ca="1" si="60"/>
        <v>0</v>
      </c>
      <c r="FH65" s="71">
        <f t="shared" ca="1" si="61"/>
        <v>0</v>
      </c>
      <c r="FI65" s="71">
        <f t="shared" ca="1" si="62"/>
        <v>0</v>
      </c>
      <c r="FJ65" s="71">
        <f t="shared" ca="1" si="63"/>
        <v>0</v>
      </c>
      <c r="FK65" s="71">
        <f t="shared" ca="1" si="64"/>
        <v>0</v>
      </c>
      <c r="FL65" s="51" t="str">
        <f t="shared" si="65"/>
        <v>$FM$65:$FX$65</v>
      </c>
      <c r="FM65" s="72">
        <f t="shared" si="66"/>
        <v>0</v>
      </c>
      <c r="FN65" s="51">
        <f t="shared" si="67"/>
        <v>0</v>
      </c>
      <c r="FO65" s="51">
        <f t="shared" si="68"/>
        <v>0</v>
      </c>
      <c r="FP65" s="51">
        <f t="shared" si="69"/>
        <v>0</v>
      </c>
      <c r="FQ65" s="51">
        <f t="shared" si="70"/>
        <v>0</v>
      </c>
      <c r="FR65" s="51">
        <f t="shared" si="71"/>
        <v>0</v>
      </c>
      <c r="FS65" s="51">
        <f t="shared" si="72"/>
        <v>0</v>
      </c>
      <c r="FT65" s="51">
        <f t="shared" si="73"/>
        <v>0</v>
      </c>
      <c r="FU65" s="51">
        <f t="shared" si="74"/>
        <v>0</v>
      </c>
      <c r="FV65" s="51">
        <f t="shared" si="75"/>
        <v>0</v>
      </c>
      <c r="FW65" s="51">
        <f t="shared" si="76"/>
        <v>0</v>
      </c>
      <c r="FX65" s="51">
        <f t="shared" si="77"/>
        <v>0</v>
      </c>
      <c r="FY65" s="51">
        <f t="shared" si="78"/>
        <v>0</v>
      </c>
      <c r="FZ65" s="51">
        <f t="shared" si="79"/>
        <v>0</v>
      </c>
      <c r="GA65" s="51">
        <f t="shared" si="80"/>
        <v>0</v>
      </c>
      <c r="GB65" s="51">
        <f t="shared" si="81"/>
        <v>0</v>
      </c>
      <c r="GC65" s="51">
        <f t="shared" si="82"/>
        <v>0</v>
      </c>
      <c r="GD65" s="51">
        <f t="shared" si="83"/>
        <v>0</v>
      </c>
      <c r="GE65" s="51">
        <f t="shared" si="84"/>
        <v>0</v>
      </c>
      <c r="GF65" s="51">
        <f t="shared" si="85"/>
        <v>0</v>
      </c>
      <c r="GG65" s="51" t="str">
        <f t="shared" si="86"/>
        <v>GS65</v>
      </c>
      <c r="GH65" s="71">
        <f ca="1">GetDiscardScore($ER65:ER65,GH$1)</f>
        <v>0</v>
      </c>
      <c r="GI65" s="71">
        <f ca="1">GetDiscardScore($ER65:ES65,GI$1)</f>
        <v>0</v>
      </c>
      <c r="GJ65" s="71">
        <f ca="1">GetDiscardScore($ER65:ET65,GJ$1)</f>
        <v>0</v>
      </c>
      <c r="GK65" s="71">
        <f ca="1">GetDiscardScore($ER65:EU65,GK$1)</f>
        <v>0</v>
      </c>
      <c r="GL65" s="71">
        <f ca="1">GetDiscardScore($ER65:EV65,GL$1)</f>
        <v>0</v>
      </c>
      <c r="GM65" s="71">
        <f ca="1">GetDiscardScore($ER65:EW65,GM$1)</f>
        <v>0</v>
      </c>
      <c r="GN65" s="71">
        <f ca="1">GetDiscardScore($ER65:EX65,GN$1)</f>
        <v>0</v>
      </c>
      <c r="GO65" s="71">
        <f ca="1">GetDiscardScore($ER65:EY65,GO$1)</f>
        <v>0</v>
      </c>
      <c r="GP65" s="71">
        <f ca="1">GetDiscardScore($ER65:EZ65,GP$1)</f>
        <v>0</v>
      </c>
      <c r="GQ65" s="71">
        <f ca="1">GetDiscardScore($ER65:FA65,GQ$1)</f>
        <v>0</v>
      </c>
      <c r="GR65" s="71">
        <f ca="1">GetDiscardScore($ER65:FB65,GR$1)</f>
        <v>0</v>
      </c>
      <c r="GS65" s="71">
        <f ca="1">GetDiscardScore($ER65:FC65,GS$1)</f>
        <v>0</v>
      </c>
      <c r="GT65" s="71">
        <f ca="1">GetDiscardScore($ER65:FD65,GT$1)</f>
        <v>0</v>
      </c>
      <c r="GU65" s="71">
        <f ca="1">GetDiscardScore($ER65:FE65,GU$1)</f>
        <v>0</v>
      </c>
      <c r="GV65" s="71">
        <f ca="1">GetDiscardScore($ER65:FF65,GV$1)</f>
        <v>0</v>
      </c>
      <c r="GW65" s="71">
        <f ca="1">GetDiscardScore($ER65:FG65,GW$1)</f>
        <v>0</v>
      </c>
      <c r="GX65" s="71">
        <f ca="1">GetDiscardScore($ER65:FH65,GX$1)</f>
        <v>0</v>
      </c>
      <c r="GY65" s="71">
        <f ca="1">GetDiscardScore($ER65:FI65,GY$1)</f>
        <v>0</v>
      </c>
      <c r="GZ65" s="71">
        <f ca="1">GetDiscardScore($ER65:FJ65,GZ$1)</f>
        <v>0</v>
      </c>
      <c r="HA65" s="71">
        <f ca="1">GetDiscardScore($ER65:FK65,HA$1)</f>
        <v>0</v>
      </c>
      <c r="HB65" s="73" t="str">
        <f t="shared" ca="1" si="87"/>
        <v/>
      </c>
      <c r="HC65" s="72" t="str">
        <f ca="1">IF(HB65&lt;&gt;"",RANK(HB65,HB$5:INDIRECT(HC$1,TRUE),0),"")</f>
        <v/>
      </c>
      <c r="HD65" s="70" t="str">
        <f t="shared" ca="1" si="88"/>
        <v/>
      </c>
    </row>
    <row r="66" spans="1:212" s="51" customFormat="1" ht="11.25">
      <c r="A66" s="41">
        <v>62</v>
      </c>
      <c r="B66" s="41" t="str">
        <f ca="1">IF('Raw Data'!B64&lt;&gt;"",'Raw Data'!B64,"")</f>
        <v/>
      </c>
      <c r="C66" s="51" t="str">
        <f ca="1">IF('Raw Data'!C64&lt;&gt;"",'Raw Data'!C64,"")</f>
        <v/>
      </c>
      <c r="D66" s="42" t="str">
        <f t="shared" ca="1" si="22"/>
        <v/>
      </c>
      <c r="E66" s="69" t="str">
        <f t="shared" ca="1" si="23"/>
        <v/>
      </c>
      <c r="F66" s="99" t="str">
        <f t="shared" ca="1" si="90"/>
        <v/>
      </c>
      <c r="G66" s="111" t="str">
        <f ca="1">IF(AND('Raw Data'!D64&lt;&gt;"",'Raw Data'!D64&lt;&gt;0),ROUNDDOWN('Raw Data'!D64,Title!$M$1),"")</f>
        <v/>
      </c>
      <c r="H66" s="109" t="str">
        <f ca="1">IF(AND('Raw Data'!E64&lt;&gt;"",'Raw Data'!E64&lt;&gt;0),'Raw Data'!E64,"")</f>
        <v/>
      </c>
      <c r="I66" s="97" t="str">
        <f ca="1">IF(AND(G66&lt;&gt;"",G66&gt;0),IF(Title!$K$1=0,ROUNDDOWN((1000*G$1)/G66,2),ROUND((1000*G$1)/G66,2)),IF(G66="","",0))</f>
        <v/>
      </c>
      <c r="J66" s="51" t="str">
        <f ca="1">IF(K66&lt;&gt;0,RANK(K66,K$5:INDIRECT(J$1,TRUE)),"")</f>
        <v/>
      </c>
      <c r="K66" s="71">
        <f t="shared" ca="1" si="89"/>
        <v>0</v>
      </c>
      <c r="L66" s="71" t="str">
        <f t="shared" ca="1" si="91"/>
        <v/>
      </c>
      <c r="M66" s="104" t="str">
        <f ca="1">IF(L66&lt;&gt;"",RANK(L66,L$5:INDIRECT(M$1,TRUE)),"")</f>
        <v/>
      </c>
      <c r="N66" s="111" t="str">
        <f ca="1">IF(AND('Raw Data'!F64&lt;&gt;"",'Raw Data'!F64&lt;&gt;0),ROUNDDOWN('Raw Data'!F64,Title!$M$1),"")</f>
        <v/>
      </c>
      <c r="O66" s="109" t="str">
        <f ca="1">IF(AND('Raw Data'!G64&lt;&gt;"",'Raw Data'!G64&lt;&gt;0),'Raw Data'!G64,"")</f>
        <v/>
      </c>
      <c r="P66" s="97" t="str">
        <f ca="1">IF(AND(N66&gt;0,N66&lt;&gt;""),IF(Title!$K$1=0,ROUNDDOWN((1000*N$1)/N66,2),ROUND((1000*N$1)/N66,2)),IF(N66="","",0))</f>
        <v/>
      </c>
      <c r="Q66" s="51" t="str">
        <f ca="1">IF(OR(N66&lt;&gt;"",O66&lt;&gt;""),RANK(R66,R$5:INDIRECT(Q$1,TRUE)),"")</f>
        <v/>
      </c>
      <c r="R66" s="71" t="str">
        <f t="shared" ca="1" si="24"/>
        <v/>
      </c>
      <c r="S66" s="71" t="str">
        <f t="shared" ca="1" si="92"/>
        <v/>
      </c>
      <c r="T66" s="104" t="str">
        <f ca="1">IF(S66&lt;&gt;"",RANK(S66,S$5:INDIRECT(T$1,TRUE)),"")</f>
        <v/>
      </c>
      <c r="U66" s="111" t="str">
        <f ca="1">IF(AND('Raw Data'!H64&lt;&gt;"",'Raw Data'!H64&lt;&gt;0),ROUNDDOWN('Raw Data'!H64,Title!$M$1),"")</f>
        <v/>
      </c>
      <c r="V66" s="109" t="str">
        <f ca="1">IF(AND('Raw Data'!I64&lt;&gt;"",'Raw Data'!I64&lt;&gt;0),'Raw Data'!I64,"")</f>
        <v/>
      </c>
      <c r="W66" s="97" t="str">
        <f ca="1">IF(AND(U66&gt;0,U66&lt;&gt;""),IF(Title!$K$1=0,ROUNDDOWN((1000*U$1)/U66,2),ROUND((1000*U$1)/U66,2)),IF(U66="","",0))</f>
        <v/>
      </c>
      <c r="X66" s="51" t="str">
        <f ca="1">IF(OR(U66&lt;&gt;"",V66&lt;&gt;""),RANK(Y66,Y$5:INDIRECT(X$1,TRUE)),"")</f>
        <v/>
      </c>
      <c r="Y66" s="71" t="str">
        <f t="shared" ca="1" si="25"/>
        <v/>
      </c>
      <c r="Z66" s="71" t="str">
        <f t="shared" ca="1" si="93"/>
        <v/>
      </c>
      <c r="AA66" s="104" t="str">
        <f ca="1">IF(Z66&lt;&gt;"",RANK(Z66,Z$5:INDIRECT(AA$1,TRUE)),"")</f>
        <v/>
      </c>
      <c r="AB66" s="111" t="str">
        <f ca="1">IF(AND('Raw Data'!J64&lt;&gt;"",'Raw Data'!J64&lt;&gt;0),ROUNDDOWN('Raw Data'!J64,Title!$M$1),"")</f>
        <v/>
      </c>
      <c r="AC66" s="109" t="str">
        <f ca="1">IF(AND('Raw Data'!K64&lt;&gt;"",'Raw Data'!K64&lt;&gt;0),'Raw Data'!K64,"")</f>
        <v/>
      </c>
      <c r="AD66" s="97" t="str">
        <f ca="1">IF(AND(AB66&gt;0,AB66&lt;&gt;""),IF(Title!$K$1=0,ROUNDDOWN((1000*AB$1)/AB66,2),ROUND((1000*AB$1)/AB66,2)),IF(AB66="","",0))</f>
        <v/>
      </c>
      <c r="AE66" s="51" t="str">
        <f ca="1">IF(OR(AB66&lt;&gt;"",AC66&lt;&gt;""),RANK(AF66,AF$5:INDIRECT(AE$1,TRUE)),"")</f>
        <v/>
      </c>
      <c r="AF66" s="71" t="str">
        <f t="shared" ca="1" si="26"/>
        <v/>
      </c>
      <c r="AG66" s="71" t="str">
        <f t="shared" ca="1" si="94"/>
        <v/>
      </c>
      <c r="AH66" s="104" t="str">
        <f ca="1">IF(AG66&lt;&gt;"",RANK(AG66,AG$5:INDIRECT(AH$1,TRUE)),"")</f>
        <v/>
      </c>
      <c r="AI66" s="111" t="str">
        <f ca="1">IF(AND('Raw Data'!L64&lt;&gt;"",'Raw Data'!L64&lt;&gt;0),ROUNDDOWN('Raw Data'!L64,Title!$M$1),"")</f>
        <v/>
      </c>
      <c r="AJ66" s="109" t="str">
        <f ca="1">IF(AND('Raw Data'!M64&lt;&gt;"",'Raw Data'!M64&lt;&gt;0),'Raw Data'!M64,"")</f>
        <v/>
      </c>
      <c r="AK66" s="97" t="str">
        <f ca="1">IF(AND(AI66&gt;0,AI66&lt;&gt;""),IF(Title!$K$1=0,ROUNDDOWN((1000*AI$1)/AI66,2),ROUND((1000*AI$1)/AI66,2)),IF(AI66="","",0))</f>
        <v/>
      </c>
      <c r="AL66" s="51" t="str">
        <f ca="1">IF(OR(AI66&lt;&gt;"",AJ66&lt;&gt;""),RANK(AM66,AM$5:INDIRECT(AL$1,TRUE)),"")</f>
        <v/>
      </c>
      <c r="AM66" s="71" t="str">
        <f t="shared" ca="1" si="27"/>
        <v/>
      </c>
      <c r="AN66" s="71" t="str">
        <f t="shared" ca="1" si="95"/>
        <v/>
      </c>
      <c r="AO66" s="104" t="str">
        <f ca="1">IF(AN66&lt;&gt;"",RANK(AN66,AN$5:INDIRECT(AO$1,TRUE)),"")</f>
        <v/>
      </c>
      <c r="AP66" s="111" t="str">
        <f ca="1">IF(AND('Raw Data'!N64&lt;&gt;"",'Raw Data'!N64&lt;&gt;0),ROUNDDOWN('Raw Data'!N64,Title!$M$1),"")</f>
        <v/>
      </c>
      <c r="AQ66" s="109" t="str">
        <f ca="1">IF(AND('Raw Data'!O64&lt;&gt;"",'Raw Data'!O64&lt;&gt;0),'Raw Data'!O64,"")</f>
        <v/>
      </c>
      <c r="AR66" s="97" t="str">
        <f ca="1">IF(AND(AP66&gt;0,AP66&lt;&gt;""),IF(Title!$K$1=0,ROUNDDOWN((1000*AP$1)/AP66,2),ROUND((1000*AP$1)/AP66,2)),IF(AP66="","",0))</f>
        <v/>
      </c>
      <c r="AS66" s="51" t="str">
        <f ca="1">IF(OR(AP66&lt;&gt;"",AQ66&lt;&gt;""),RANK(AT66,AT$5:INDIRECT(AS$1,TRUE)),"")</f>
        <v/>
      </c>
      <c r="AT66" s="71" t="str">
        <f t="shared" ca="1" si="28"/>
        <v/>
      </c>
      <c r="AU66" s="71" t="str">
        <f t="shared" ca="1" si="96"/>
        <v/>
      </c>
      <c r="AV66" s="104" t="str">
        <f ca="1">IF(AU66&lt;&gt;"",RANK(AU66,AU$5:INDIRECT(AV$1,TRUE)),"")</f>
        <v/>
      </c>
      <c r="AW66" s="111" t="str">
        <f ca="1">IF(AND('Raw Data'!P64&lt;&gt;"",'Raw Data'!P64&lt;&gt;0),ROUNDDOWN('Raw Data'!P64,Title!$M$1),"")</f>
        <v/>
      </c>
      <c r="AX66" s="109" t="str">
        <f ca="1">IF(AND('Raw Data'!Q64&lt;&gt;"",'Raw Data'!Q64&lt;&gt;0),'Raw Data'!Q64,"")</f>
        <v/>
      </c>
      <c r="AY66" s="97" t="str">
        <f ca="1">IF(AND(AW66&gt;0,AW66&lt;&gt;""),IF(Title!$K$1=0,ROUNDDOWN((1000*AW$1)/AW66,2),ROUND((1000*AW$1)/AW66,2)),IF(AW66="","",0))</f>
        <v/>
      </c>
      <c r="AZ66" s="51" t="str">
        <f ca="1">IF(OR(AW66&lt;&gt;"",AX66&lt;&gt;""),RANK(BA66,BA$5:INDIRECT(AZ$1,TRUE)),"")</f>
        <v/>
      </c>
      <c r="BA66" s="71" t="str">
        <f t="shared" ca="1" si="29"/>
        <v/>
      </c>
      <c r="BB66" s="71" t="str">
        <f t="shared" ca="1" si="97"/>
        <v/>
      </c>
      <c r="BC66" s="104" t="str">
        <f ca="1">IF(BB66&lt;&gt;"",RANK(BB66,BB$5:INDIRECT(BC$1,TRUE)),"")</f>
        <v/>
      </c>
      <c r="BD66" s="111" t="str">
        <f ca="1">IF(AND('Raw Data'!R64&lt;&gt;"",'Raw Data'!R64&lt;&gt;0),ROUNDDOWN('Raw Data'!R64,Title!$M$1),"")</f>
        <v/>
      </c>
      <c r="BE66" s="109" t="str">
        <f ca="1">IF(AND('Raw Data'!S64&lt;&gt;"",'Raw Data'!S64&lt;&gt;0),'Raw Data'!S64,"")</f>
        <v/>
      </c>
      <c r="BF66" s="97" t="str">
        <f ca="1">IF(AND(BD66&gt;0,BD66&lt;&gt;""),IF(Title!$K$1=0,ROUNDDOWN((1000*BD$1)/BD66,2),ROUND((1000*BD$1)/BD66,2)),IF(BD66="","",0))</f>
        <v/>
      </c>
      <c r="BG66" s="51" t="str">
        <f ca="1">IF(OR(BD66&lt;&gt;"",BE66&lt;&gt;""),RANK(BH66,BH$5:INDIRECT(BG$1,TRUE)),"")</f>
        <v/>
      </c>
      <c r="BH66" s="71" t="str">
        <f t="shared" ca="1" si="30"/>
        <v/>
      </c>
      <c r="BI66" s="71" t="str">
        <f t="shared" ca="1" si="98"/>
        <v/>
      </c>
      <c r="BJ66" s="104" t="str">
        <f ca="1">IF(BI66&lt;&gt;"",RANK(BI66,BI$5:INDIRECT(BJ$1,TRUE)),"")</f>
        <v/>
      </c>
      <c r="BK66" s="111" t="str">
        <f ca="1">IF(AND('Raw Data'!T64&lt;&gt;"",'Raw Data'!T64&lt;&gt;0),ROUNDDOWN('Raw Data'!T64,Title!$M$1),"")</f>
        <v/>
      </c>
      <c r="BL66" s="109" t="str">
        <f ca="1">IF(AND('Raw Data'!U64&lt;&gt;"",'Raw Data'!U64&lt;&gt;0),'Raw Data'!U64,"")</f>
        <v/>
      </c>
      <c r="BM66" s="97" t="str">
        <f t="shared" ca="1" si="31"/>
        <v/>
      </c>
      <c r="BN66" s="51" t="str">
        <f ca="1">IF(OR(BK66&lt;&gt;"",BL66&lt;&gt;""),RANK(BO66,BO$5:INDIRECT(BN$1,TRUE)),"")</f>
        <v/>
      </c>
      <c r="BO66" s="71" t="str">
        <f t="shared" ca="1" si="32"/>
        <v/>
      </c>
      <c r="BP66" s="71" t="str">
        <f t="shared" ca="1" si="99"/>
        <v/>
      </c>
      <c r="BQ66" s="104" t="str">
        <f ca="1">IF(BP66&lt;&gt;"",RANK(BP66,BP$5:INDIRECT(BQ$1,TRUE)),"")</f>
        <v/>
      </c>
      <c r="BR66" s="111" t="str">
        <f ca="1">IF(AND('Raw Data'!V64&lt;&gt;"",'Raw Data'!V64&lt;&gt;0),ROUNDDOWN('Raw Data'!V64,Title!$M$1),"")</f>
        <v/>
      </c>
      <c r="BS66" s="109" t="str">
        <f ca="1">IF(AND('Raw Data'!W64&lt;&gt;"",'Raw Data'!W64&lt;&gt;0),'Raw Data'!W64,"")</f>
        <v/>
      </c>
      <c r="BT66" s="97" t="str">
        <f ca="1">IF(AND(BR66&gt;0,BR66&lt;&gt;""),IF(Title!$K$1=0,ROUNDDOWN((1000*BR$1)/BR66,2),ROUND((1000*BR$1)/BR66,2)),IF(BR66="","",0))</f>
        <v/>
      </c>
      <c r="BU66" s="51" t="str">
        <f ca="1">IF(OR(BR66&lt;&gt;"",BS66&lt;&gt;""),RANK(BV66,BV$5:INDIRECT(BU$1,TRUE)),"")</f>
        <v/>
      </c>
      <c r="BV66" s="71" t="str">
        <f t="shared" ca="1" si="33"/>
        <v/>
      </c>
      <c r="BW66" s="71" t="str">
        <f t="shared" ca="1" si="100"/>
        <v/>
      </c>
      <c r="BX66" s="104" t="str">
        <f ca="1">IF(BW66&lt;&gt;"",RANK(BW66,BW$5:INDIRECT(BX$1,TRUE)),"")</f>
        <v/>
      </c>
      <c r="BY66" s="111" t="str">
        <f ca="1">IF(AND('Raw Data'!X64&lt;&gt;"",'Raw Data'!X64&lt;&gt;0),ROUNDDOWN('Raw Data'!X64,Title!$M$1),"")</f>
        <v/>
      </c>
      <c r="BZ66" s="109" t="str">
        <f ca="1">IF(AND('Raw Data'!Y64&lt;&gt;"",'Raw Data'!Y64&lt;&gt;0),'Raw Data'!Y64,"")</f>
        <v/>
      </c>
      <c r="CA66" s="97" t="str">
        <f ca="1">IF(AND(BY66&gt;0,BY66&lt;&gt;""),IF(Title!$K$1=0,ROUNDDOWN((1000*BY$1)/BY66,2),ROUND((1000*BY$1)/BY66,2)),IF(BY66="","",0))</f>
        <v/>
      </c>
      <c r="CB66" s="51" t="str">
        <f ca="1">IF(OR(BY66&lt;&gt;"",BZ66&lt;&gt;""),RANK(CC66,CC$5:INDIRECT(CB$1,TRUE)),"")</f>
        <v/>
      </c>
      <c r="CC66" s="71" t="str">
        <f t="shared" ca="1" si="34"/>
        <v/>
      </c>
      <c r="CD66" s="71" t="str">
        <f t="shared" ca="1" si="101"/>
        <v/>
      </c>
      <c r="CE66" s="104" t="str">
        <f ca="1">IF(CD66&lt;&gt;"",RANK(CD66,CD$5:INDIRECT(CE$1,TRUE)),"")</f>
        <v/>
      </c>
      <c r="CF66" s="111" t="str">
        <f ca="1">IF(AND('Raw Data'!Z64&lt;&gt;"",'Raw Data'!Z64&lt;&gt;0),ROUNDDOWN('Raw Data'!Z64,Title!$M$1),"")</f>
        <v/>
      </c>
      <c r="CG66" s="109" t="str">
        <f ca="1">IF(AND('Raw Data'!AA64&lt;&gt;"",'Raw Data'!AA64&lt;&gt;0),'Raw Data'!AA64,"")</f>
        <v/>
      </c>
      <c r="CH66" s="97" t="str">
        <f ca="1">IF(AND(CF66&gt;0,CF66&lt;&gt;""),IF(Title!$K$1=0,ROUNDDOWN((1000*CF$1)/CF66,2),ROUND((1000*CF$1)/CF66,2)),IF(CF66="","",0))</f>
        <v/>
      </c>
      <c r="CI66" s="51" t="str">
        <f ca="1">IF(OR(CF66&lt;&gt;"",CG66&lt;&gt;""),RANK(CJ66,CJ$5:INDIRECT(CI$1,TRUE)),"")</f>
        <v/>
      </c>
      <c r="CJ66" s="71" t="str">
        <f t="shared" ca="1" si="35"/>
        <v/>
      </c>
      <c r="CK66" s="71" t="str">
        <f t="shared" ca="1" si="102"/>
        <v/>
      </c>
      <c r="CL66" s="104" t="str">
        <f ca="1">IF(CK66&lt;&gt;"",RANK(CK66,CK$5:INDIRECT(CL$1,TRUE)),"")</f>
        <v/>
      </c>
      <c r="CM66" s="111" t="str">
        <f ca="1">IF(AND('Raw Data'!AB64&lt;&gt;"",'Raw Data'!AB64&lt;&gt;0),ROUNDDOWN('Raw Data'!AB64,Title!$M$1),"")</f>
        <v/>
      </c>
      <c r="CN66" s="109" t="str">
        <f ca="1">IF(AND('Raw Data'!AC64&lt;&gt;"",'Raw Data'!AC64&lt;&gt;0),'Raw Data'!AC64,"")</f>
        <v/>
      </c>
      <c r="CO66" s="97" t="str">
        <f ca="1">IF(AND(CM66&gt;0,CM66&lt;&gt;""),IF(Title!$K$1=0,ROUNDDOWN((1000*CM$1)/CM66,2),ROUND((1000*CM$1)/CM66,2)),IF(CM66="","",0))</f>
        <v/>
      </c>
      <c r="CP66" s="51" t="str">
        <f ca="1">IF(OR(CM66&lt;&gt;"",CN66&lt;&gt;""),RANK(CQ66,CQ$5:INDIRECT(CP$1,TRUE)),"")</f>
        <v/>
      </c>
      <c r="CQ66" s="71" t="str">
        <f t="shared" ca="1" si="36"/>
        <v/>
      </c>
      <c r="CR66" s="71" t="str">
        <f t="shared" ca="1" si="103"/>
        <v/>
      </c>
      <c r="CS66" s="104" t="str">
        <f ca="1">IF(CR66&lt;&gt;"",RANK(CR66,CR$5:INDIRECT(CS$1,TRUE)),"")</f>
        <v/>
      </c>
      <c r="CT66" s="111" t="str">
        <f ca="1">IF(AND('Raw Data'!AD64&lt;&gt;"",'Raw Data'!AD64&lt;&gt;0),ROUNDDOWN('Raw Data'!AD64,Title!$M$1),"")</f>
        <v/>
      </c>
      <c r="CU66" s="109" t="str">
        <f ca="1">IF(AND('Raw Data'!AE64&lt;&gt;"",'Raw Data'!AE64&lt;&gt;0),'Raw Data'!AE64,"")</f>
        <v/>
      </c>
      <c r="CV66" s="97" t="str">
        <f ca="1">IF(AND(CT66&gt;0,CT66&lt;&gt;""),IF(Title!$K$1=0,ROUNDDOWN((1000*CT$1)/CT66,2),ROUND((1000*CT$1)/CT66,2)),IF(CT66="","",0))</f>
        <v/>
      </c>
      <c r="CW66" s="51" t="str">
        <f ca="1">IF(OR(CT66&lt;&gt;"",CU66&lt;&gt;""),RANK(CX66,CX$5:INDIRECT(CW$1,TRUE)),"")</f>
        <v/>
      </c>
      <c r="CX66" s="71" t="str">
        <f t="shared" ca="1" si="37"/>
        <v/>
      </c>
      <c r="CY66" s="71" t="str">
        <f t="shared" ca="1" si="104"/>
        <v/>
      </c>
      <c r="CZ66" s="104" t="str">
        <f ca="1">IF(CY66&lt;&gt;"",RANK(CY66,CY$5:INDIRECT(CZ$1,TRUE)),"")</f>
        <v/>
      </c>
      <c r="DA66" s="111" t="str">
        <f ca="1">IF(AND('Raw Data'!AF64&lt;&gt;"",'Raw Data'!AF64&lt;&gt;0),ROUNDDOWN('Raw Data'!AF64,Title!$M$1),"")</f>
        <v/>
      </c>
      <c r="DB66" s="109" t="str">
        <f ca="1">IF(AND('Raw Data'!AG64&lt;&gt;"",'Raw Data'!AG64&lt;&gt;0),'Raw Data'!AG64,"")</f>
        <v/>
      </c>
      <c r="DC66" s="97" t="str">
        <f ca="1">IF(AND(DA66&gt;0,DA66&lt;&gt;""),IF(Title!$K$1=0,ROUNDDOWN((1000*DA$1)/DA66,2),ROUND((1000*DA$1)/DA66,2)),IF(DA66="","",0))</f>
        <v/>
      </c>
      <c r="DD66" s="51" t="str">
        <f ca="1">IF(OR(DA66&lt;&gt;"",DB66&lt;&gt;""),RANK(DE66,DE$5:INDIRECT(DD$1,TRUE)),"")</f>
        <v/>
      </c>
      <c r="DE66" s="71" t="str">
        <f t="shared" ca="1" si="38"/>
        <v/>
      </c>
      <c r="DF66" s="71" t="str">
        <f t="shared" ca="1" si="105"/>
        <v/>
      </c>
      <c r="DG66" s="104" t="str">
        <f ca="1">IF(DF66&lt;&gt;"",RANK(DF66,DF$5:INDIRECT(DG$1,TRUE)),"")</f>
        <v/>
      </c>
      <c r="DH66" s="111" t="str">
        <f ca="1">IF(AND('Raw Data'!AH64&lt;&gt;"",'Raw Data'!AH64&lt;&gt;0),ROUNDDOWN('Raw Data'!AH64,Title!$M$1),"")</f>
        <v/>
      </c>
      <c r="DI66" s="109" t="str">
        <f ca="1">IF(AND('Raw Data'!AI64&lt;&gt;"",'Raw Data'!AI64&lt;&gt;0),'Raw Data'!AI64,"")</f>
        <v/>
      </c>
      <c r="DJ66" s="97" t="str">
        <f ca="1">IF(AND(DH66&gt;0,DH66&lt;&gt;""),IF(Title!$K$1=0,ROUNDDOWN((1000*DH$1)/DH66,2),ROUND((1000*DH$1)/DH66,2)),IF(DH66="","",0))</f>
        <v/>
      </c>
      <c r="DK66" s="51" t="str">
        <f ca="1">IF(OR(DH66&lt;&gt;"",DI66&lt;&gt;""),RANK(DL66,DL$5:INDIRECT(DK$1,TRUE)),"")</f>
        <v/>
      </c>
      <c r="DL66" s="71" t="str">
        <f t="shared" ca="1" si="39"/>
        <v/>
      </c>
      <c r="DM66" s="71" t="str">
        <f t="shared" ca="1" si="106"/>
        <v/>
      </c>
      <c r="DN66" s="104" t="str">
        <f ca="1">IF(DM66&lt;&gt;"",RANK(DM66,DM$5:INDIRECT(DN$1,TRUE)),"")</f>
        <v/>
      </c>
      <c r="DO66" s="111" t="str">
        <f ca="1">IF(AND('Raw Data'!AJ64&lt;&gt;"",'Raw Data'!AJ64&lt;&gt;0),ROUNDDOWN('Raw Data'!AJ64,Title!$M$1),"")</f>
        <v/>
      </c>
      <c r="DP66" s="109" t="str">
        <f ca="1">IF(AND('Raw Data'!AK64&lt;&gt;"",'Raw Data'!AK64&lt;&gt;0),'Raw Data'!AK64,"")</f>
        <v/>
      </c>
      <c r="DQ66" s="97" t="str">
        <f ca="1">IF(AND(DO66&gt;0,DO66&lt;&gt;""),IF(Title!$K$1=0,ROUNDDOWN((1000*DO$1)/DO66,2),ROUND((1000*DO$1)/DO66,2)),IF(DO66="","",0))</f>
        <v/>
      </c>
      <c r="DR66" s="51" t="str">
        <f ca="1">IF(OR(DO66&lt;&gt;"",DP66&lt;&gt;""),RANK(DS66,DS$5:INDIRECT(DR$1,TRUE)),"")</f>
        <v/>
      </c>
      <c r="DS66" s="71" t="str">
        <f t="shared" ca="1" si="40"/>
        <v/>
      </c>
      <c r="DT66" s="71" t="str">
        <f t="shared" ca="1" si="107"/>
        <v/>
      </c>
      <c r="DU66" s="104" t="str">
        <f ca="1">IF(DT66&lt;&gt;"",RANK(DT66,DT$5:INDIRECT(DU$1,TRUE)),"")</f>
        <v/>
      </c>
      <c r="DV66" s="111" t="str">
        <f ca="1">IF(AND('Raw Data'!AL64&lt;&gt;"",'Raw Data'!AL64&lt;&gt;0),ROUNDDOWN('Raw Data'!AL64,Title!$M$1),"")</f>
        <v/>
      </c>
      <c r="DW66" s="109" t="str">
        <f ca="1">IF(AND('Raw Data'!AM64&lt;&gt;"",'Raw Data'!AM64&lt;&gt;0),'Raw Data'!AM64,"")</f>
        <v/>
      </c>
      <c r="DX66" s="97" t="str">
        <f ca="1">IF(AND(DV66&gt;0,DV66&lt;&gt;""),IF(Title!$K$1=0,ROUNDDOWN((1000*DV$1)/DV66,2),ROUND((1000*DV$1)/DV66,2)),IF(DV66="","",0))</f>
        <v/>
      </c>
      <c r="DY66" s="51" t="str">
        <f ca="1">IF(OR(DV66&lt;&gt;"",DW66&lt;&gt;""),RANK(DZ66,DZ$5:INDIRECT(DY$1,TRUE)),"")</f>
        <v/>
      </c>
      <c r="DZ66" s="71" t="str">
        <f t="shared" ca="1" si="41"/>
        <v/>
      </c>
      <c r="EA66" s="71" t="str">
        <f t="shared" ca="1" si="108"/>
        <v/>
      </c>
      <c r="EB66" s="104" t="str">
        <f ca="1">IF(EA66&lt;&gt;"",RANK(EA66,EA$5:INDIRECT(EB$1,TRUE)),"")</f>
        <v/>
      </c>
      <c r="EC66" s="111" t="str">
        <f ca="1">IF(AND('Raw Data'!AN64&lt;&gt;"",'Raw Data'!AN64&lt;&gt;0),ROUNDDOWN('Raw Data'!AN64,Title!$M$1),"")</f>
        <v/>
      </c>
      <c r="ED66" s="109" t="str">
        <f ca="1">IF(AND('Raw Data'!AO64&lt;&gt;"",'Raw Data'!AO64&lt;&gt;0),'Raw Data'!AO64,"")</f>
        <v/>
      </c>
      <c r="EE66" s="97" t="str">
        <f ca="1">IF(AND(EC66&gt;0,EC66&lt;&gt;""),IF(Title!$K$1=0,ROUNDDOWN((1000*EC$1)/EC66,2),ROUND((1000*EC$1)/EC66,2)),IF(EC66="","",0))</f>
        <v/>
      </c>
      <c r="EF66" s="51" t="str">
        <f ca="1">IF(OR(EC66&lt;&gt;"",ED66&lt;&gt;""),RANK(EG66,EG$5:INDIRECT(EF$1,TRUE)),"")</f>
        <v/>
      </c>
      <c r="EG66" s="71" t="str">
        <f t="shared" ca="1" si="42"/>
        <v/>
      </c>
      <c r="EH66" s="71" t="str">
        <f t="shared" ca="1" si="109"/>
        <v/>
      </c>
      <c r="EI66" s="104" t="str">
        <f ca="1">IF(EH66&lt;&gt;"",RANK(EH66,EH$5:INDIRECT(EI$1,TRUE)),"")</f>
        <v/>
      </c>
      <c r="EJ66" s="111" t="str">
        <f ca="1">IF(AND('Raw Data'!AP64&lt;&gt;"",'Raw Data'!AP64&lt;&gt;0),ROUNDDOWN('Raw Data'!AP64,Title!$M$1),"")</f>
        <v/>
      </c>
      <c r="EK66" s="106" t="str">
        <f ca="1">IF(AND('Raw Data'!AQ64&lt;&gt;"",'Raw Data'!AQ64&lt;&gt;0),'Raw Data'!AQ64,"")</f>
        <v/>
      </c>
      <c r="EL66" s="97" t="str">
        <f ca="1">IF(AND(EJ66&gt;0,EJ66&lt;&gt;""),IF(Title!$K$1=0,ROUNDDOWN((1000*EJ$1)/EJ66,2),ROUND((1000*EJ$1)/EJ66,2)),IF(EJ66="","",0))</f>
        <v/>
      </c>
      <c r="EM66" s="51" t="str">
        <f ca="1">IF(OR(EJ66&lt;&gt;"",EK66&lt;&gt;""),RANK(EN66,EN$5:INDIRECT(EM$1,TRUE)),"")</f>
        <v/>
      </c>
      <c r="EN66" s="71" t="str">
        <f t="shared" ca="1" si="43"/>
        <v/>
      </c>
      <c r="EO66" s="71" t="str">
        <f t="shared" ca="1" si="110"/>
        <v/>
      </c>
      <c r="EP66" s="104" t="str">
        <f ca="1">IF(EO66&lt;&gt;"",RANK(EO66,EO$5:INDIRECT(EP$1,TRUE)),"")</f>
        <v/>
      </c>
      <c r="EQ66" s="51" t="str">
        <f t="shared" ca="1" si="44"/>
        <v>$ER$66:$FC$66</v>
      </c>
      <c r="ER66" s="71">
        <f t="shared" si="45"/>
        <v>0</v>
      </c>
      <c r="ES66" s="71">
        <f t="shared" ca="1" si="46"/>
        <v>0</v>
      </c>
      <c r="ET66" s="71">
        <f t="shared" ca="1" si="47"/>
        <v>0</v>
      </c>
      <c r="EU66" s="71">
        <f t="shared" ca="1" si="48"/>
        <v>0</v>
      </c>
      <c r="EV66" s="71">
        <f t="shared" ca="1" si="49"/>
        <v>0</v>
      </c>
      <c r="EW66" s="71">
        <f t="shared" ca="1" si="50"/>
        <v>0</v>
      </c>
      <c r="EX66" s="71">
        <f t="shared" ca="1" si="51"/>
        <v>0</v>
      </c>
      <c r="EY66" s="71">
        <f t="shared" ca="1" si="52"/>
        <v>0</v>
      </c>
      <c r="EZ66" s="71">
        <f t="shared" ca="1" si="53"/>
        <v>0</v>
      </c>
      <c r="FA66" s="71">
        <f t="shared" ca="1" si="54"/>
        <v>0</v>
      </c>
      <c r="FB66" s="71">
        <f t="shared" ca="1" si="55"/>
        <v>0</v>
      </c>
      <c r="FC66" s="71">
        <f t="shared" ca="1" si="56"/>
        <v>0</v>
      </c>
      <c r="FD66" s="71">
        <f t="shared" ca="1" si="57"/>
        <v>0</v>
      </c>
      <c r="FE66" s="71">
        <f t="shared" ca="1" si="58"/>
        <v>0</v>
      </c>
      <c r="FF66" s="71">
        <f t="shared" ca="1" si="59"/>
        <v>0</v>
      </c>
      <c r="FG66" s="71">
        <f t="shared" ca="1" si="60"/>
        <v>0</v>
      </c>
      <c r="FH66" s="71">
        <f t="shared" ca="1" si="61"/>
        <v>0</v>
      </c>
      <c r="FI66" s="71">
        <f t="shared" ca="1" si="62"/>
        <v>0</v>
      </c>
      <c r="FJ66" s="71">
        <f t="shared" ca="1" si="63"/>
        <v>0</v>
      </c>
      <c r="FK66" s="71">
        <f t="shared" ca="1" si="64"/>
        <v>0</v>
      </c>
      <c r="FL66" s="51" t="str">
        <f t="shared" si="65"/>
        <v>$FM$66:$FX$66</v>
      </c>
      <c r="FM66" s="72">
        <f t="shared" si="66"/>
        <v>0</v>
      </c>
      <c r="FN66" s="51">
        <f t="shared" si="67"/>
        <v>0</v>
      </c>
      <c r="FO66" s="51">
        <f t="shared" si="68"/>
        <v>0</v>
      </c>
      <c r="FP66" s="51">
        <f t="shared" si="69"/>
        <v>0</v>
      </c>
      <c r="FQ66" s="51">
        <f t="shared" si="70"/>
        <v>0</v>
      </c>
      <c r="FR66" s="51">
        <f t="shared" si="71"/>
        <v>0</v>
      </c>
      <c r="FS66" s="51">
        <f t="shared" si="72"/>
        <v>0</v>
      </c>
      <c r="FT66" s="51">
        <f t="shared" si="73"/>
        <v>0</v>
      </c>
      <c r="FU66" s="51">
        <f t="shared" si="74"/>
        <v>0</v>
      </c>
      <c r="FV66" s="51">
        <f t="shared" si="75"/>
        <v>0</v>
      </c>
      <c r="FW66" s="51">
        <f t="shared" si="76"/>
        <v>0</v>
      </c>
      <c r="FX66" s="51">
        <f t="shared" si="77"/>
        <v>0</v>
      </c>
      <c r="FY66" s="51">
        <f t="shared" si="78"/>
        <v>0</v>
      </c>
      <c r="FZ66" s="51">
        <f t="shared" si="79"/>
        <v>0</v>
      </c>
      <c r="GA66" s="51">
        <f t="shared" si="80"/>
        <v>0</v>
      </c>
      <c r="GB66" s="51">
        <f t="shared" si="81"/>
        <v>0</v>
      </c>
      <c r="GC66" s="51">
        <f t="shared" si="82"/>
        <v>0</v>
      </c>
      <c r="GD66" s="51">
        <f t="shared" si="83"/>
        <v>0</v>
      </c>
      <c r="GE66" s="51">
        <f t="shared" si="84"/>
        <v>0</v>
      </c>
      <c r="GF66" s="51">
        <f t="shared" si="85"/>
        <v>0</v>
      </c>
      <c r="GG66" s="51" t="str">
        <f t="shared" si="86"/>
        <v>GS66</v>
      </c>
      <c r="GH66" s="71">
        <f ca="1">GetDiscardScore($ER66:ER66,GH$1)</f>
        <v>0</v>
      </c>
      <c r="GI66" s="71">
        <f ca="1">GetDiscardScore($ER66:ES66,GI$1)</f>
        <v>0</v>
      </c>
      <c r="GJ66" s="71">
        <f ca="1">GetDiscardScore($ER66:ET66,GJ$1)</f>
        <v>0</v>
      </c>
      <c r="GK66" s="71">
        <f ca="1">GetDiscardScore($ER66:EU66,GK$1)</f>
        <v>0</v>
      </c>
      <c r="GL66" s="71">
        <f ca="1">GetDiscardScore($ER66:EV66,GL$1)</f>
        <v>0</v>
      </c>
      <c r="GM66" s="71">
        <f ca="1">GetDiscardScore($ER66:EW66,GM$1)</f>
        <v>0</v>
      </c>
      <c r="GN66" s="71">
        <f ca="1">GetDiscardScore($ER66:EX66,GN$1)</f>
        <v>0</v>
      </c>
      <c r="GO66" s="71">
        <f ca="1">GetDiscardScore($ER66:EY66,GO$1)</f>
        <v>0</v>
      </c>
      <c r="GP66" s="71">
        <f ca="1">GetDiscardScore($ER66:EZ66,GP$1)</f>
        <v>0</v>
      </c>
      <c r="GQ66" s="71">
        <f ca="1">GetDiscardScore($ER66:FA66,GQ$1)</f>
        <v>0</v>
      </c>
      <c r="GR66" s="71">
        <f ca="1">GetDiscardScore($ER66:FB66,GR$1)</f>
        <v>0</v>
      </c>
      <c r="GS66" s="71">
        <f ca="1">GetDiscardScore($ER66:FC66,GS$1)</f>
        <v>0</v>
      </c>
      <c r="GT66" s="71">
        <f ca="1">GetDiscardScore($ER66:FD66,GT$1)</f>
        <v>0</v>
      </c>
      <c r="GU66" s="71">
        <f ca="1">GetDiscardScore($ER66:FE66,GU$1)</f>
        <v>0</v>
      </c>
      <c r="GV66" s="71">
        <f ca="1">GetDiscardScore($ER66:FF66,GV$1)</f>
        <v>0</v>
      </c>
      <c r="GW66" s="71">
        <f ca="1">GetDiscardScore($ER66:FG66,GW$1)</f>
        <v>0</v>
      </c>
      <c r="GX66" s="71">
        <f ca="1">GetDiscardScore($ER66:FH66,GX$1)</f>
        <v>0</v>
      </c>
      <c r="GY66" s="71">
        <f ca="1">GetDiscardScore($ER66:FI66,GY$1)</f>
        <v>0</v>
      </c>
      <c r="GZ66" s="71">
        <f ca="1">GetDiscardScore($ER66:FJ66,GZ$1)</f>
        <v>0</v>
      </c>
      <c r="HA66" s="71">
        <f ca="1">GetDiscardScore($ER66:FK66,HA$1)</f>
        <v>0</v>
      </c>
      <c r="HB66" s="73" t="str">
        <f t="shared" ca="1" si="87"/>
        <v/>
      </c>
      <c r="HC66" s="72" t="str">
        <f ca="1">IF(HB66&lt;&gt;"",RANK(HB66,HB$5:INDIRECT(HC$1,TRUE),0),"")</f>
        <v/>
      </c>
      <c r="HD66" s="70" t="str">
        <f t="shared" ca="1" si="88"/>
        <v/>
      </c>
    </row>
    <row r="67" spans="1:212" s="51" customFormat="1" ht="11.25">
      <c r="A67" s="41">
        <v>63</v>
      </c>
      <c r="B67" s="41" t="str">
        <f ca="1">IF('Raw Data'!B65&lt;&gt;"",'Raw Data'!B65,"")</f>
        <v/>
      </c>
      <c r="C67" s="51" t="str">
        <f ca="1">IF('Raw Data'!C65&lt;&gt;"",'Raw Data'!C65,"")</f>
        <v/>
      </c>
      <c r="D67" s="42" t="str">
        <f t="shared" ca="1" si="22"/>
        <v/>
      </c>
      <c r="E67" s="69" t="str">
        <f t="shared" ca="1" si="23"/>
        <v/>
      </c>
      <c r="F67" s="99" t="str">
        <f t="shared" ca="1" si="90"/>
        <v/>
      </c>
      <c r="G67" s="111" t="str">
        <f ca="1">IF(AND('Raw Data'!D65&lt;&gt;"",'Raw Data'!D65&lt;&gt;0),ROUNDDOWN('Raw Data'!D65,Title!$M$1),"")</f>
        <v/>
      </c>
      <c r="H67" s="109" t="str">
        <f ca="1">IF(AND('Raw Data'!E65&lt;&gt;"",'Raw Data'!E65&lt;&gt;0),'Raw Data'!E65,"")</f>
        <v/>
      </c>
      <c r="I67" s="97" t="str">
        <f ca="1">IF(AND(G67&lt;&gt;"",G67&gt;0),IF(Title!$K$1=0,ROUNDDOWN((1000*G$1)/G67,2),ROUND((1000*G$1)/G67,2)),IF(G67="","",0))</f>
        <v/>
      </c>
      <c r="J67" s="51" t="str">
        <f ca="1">IF(K67&lt;&gt;0,RANK(K67,K$5:INDIRECT(J$1,TRUE)),"")</f>
        <v/>
      </c>
      <c r="K67" s="71">
        <f t="shared" ca="1" si="89"/>
        <v>0</v>
      </c>
      <c r="L67" s="71" t="str">
        <f t="shared" ca="1" si="91"/>
        <v/>
      </c>
      <c r="M67" s="104" t="str">
        <f ca="1">IF(L67&lt;&gt;"",RANK(L67,L$5:INDIRECT(M$1,TRUE)),"")</f>
        <v/>
      </c>
      <c r="N67" s="111" t="str">
        <f ca="1">IF(AND('Raw Data'!F65&lt;&gt;"",'Raw Data'!F65&lt;&gt;0),ROUNDDOWN('Raw Data'!F65,Title!$M$1),"")</f>
        <v/>
      </c>
      <c r="O67" s="109" t="str">
        <f ca="1">IF(AND('Raw Data'!G65&lt;&gt;"",'Raw Data'!G65&lt;&gt;0),'Raw Data'!G65,"")</f>
        <v/>
      </c>
      <c r="P67" s="97" t="str">
        <f ca="1">IF(AND(N67&gt;0,N67&lt;&gt;""),IF(Title!$K$1=0,ROUNDDOWN((1000*N$1)/N67,2),ROUND((1000*N$1)/N67,2)),IF(N67="","",0))</f>
        <v/>
      </c>
      <c r="Q67" s="51" t="str">
        <f ca="1">IF(OR(N67&lt;&gt;"",O67&lt;&gt;""),RANK(R67,R$5:INDIRECT(Q$1,TRUE)),"")</f>
        <v/>
      </c>
      <c r="R67" s="71" t="str">
        <f t="shared" ca="1" si="24"/>
        <v/>
      </c>
      <c r="S67" s="71" t="str">
        <f t="shared" ca="1" si="92"/>
        <v/>
      </c>
      <c r="T67" s="104" t="str">
        <f ca="1">IF(S67&lt;&gt;"",RANK(S67,S$5:INDIRECT(T$1,TRUE)),"")</f>
        <v/>
      </c>
      <c r="U67" s="111" t="str">
        <f ca="1">IF(AND('Raw Data'!H65&lt;&gt;"",'Raw Data'!H65&lt;&gt;0),ROUNDDOWN('Raw Data'!H65,Title!$M$1),"")</f>
        <v/>
      </c>
      <c r="V67" s="109" t="str">
        <f ca="1">IF(AND('Raw Data'!I65&lt;&gt;"",'Raw Data'!I65&lt;&gt;0),'Raw Data'!I65,"")</f>
        <v/>
      </c>
      <c r="W67" s="97" t="str">
        <f ca="1">IF(AND(U67&gt;0,U67&lt;&gt;""),IF(Title!$K$1=0,ROUNDDOWN((1000*U$1)/U67,2),ROUND((1000*U$1)/U67,2)),IF(U67="","",0))</f>
        <v/>
      </c>
      <c r="X67" s="51" t="str">
        <f ca="1">IF(OR(U67&lt;&gt;"",V67&lt;&gt;""),RANK(Y67,Y$5:INDIRECT(X$1,TRUE)),"")</f>
        <v/>
      </c>
      <c r="Y67" s="71" t="str">
        <f t="shared" ca="1" si="25"/>
        <v/>
      </c>
      <c r="Z67" s="71" t="str">
        <f t="shared" ca="1" si="93"/>
        <v/>
      </c>
      <c r="AA67" s="104" t="str">
        <f ca="1">IF(Z67&lt;&gt;"",RANK(Z67,Z$5:INDIRECT(AA$1,TRUE)),"")</f>
        <v/>
      </c>
      <c r="AB67" s="111" t="str">
        <f ca="1">IF(AND('Raw Data'!J65&lt;&gt;"",'Raw Data'!J65&lt;&gt;0),ROUNDDOWN('Raw Data'!J65,Title!$M$1),"")</f>
        <v/>
      </c>
      <c r="AC67" s="109" t="str">
        <f ca="1">IF(AND('Raw Data'!K65&lt;&gt;"",'Raw Data'!K65&lt;&gt;0),'Raw Data'!K65,"")</f>
        <v/>
      </c>
      <c r="AD67" s="97" t="str">
        <f ca="1">IF(AND(AB67&gt;0,AB67&lt;&gt;""),IF(Title!$K$1=0,ROUNDDOWN((1000*AB$1)/AB67,2),ROUND((1000*AB$1)/AB67,2)),IF(AB67="","",0))</f>
        <v/>
      </c>
      <c r="AE67" s="51" t="str">
        <f ca="1">IF(OR(AB67&lt;&gt;"",AC67&lt;&gt;""),RANK(AF67,AF$5:INDIRECT(AE$1,TRUE)),"")</f>
        <v/>
      </c>
      <c r="AF67" s="71" t="str">
        <f t="shared" ca="1" si="26"/>
        <v/>
      </c>
      <c r="AG67" s="71" t="str">
        <f t="shared" ca="1" si="94"/>
        <v/>
      </c>
      <c r="AH67" s="104" t="str">
        <f ca="1">IF(AG67&lt;&gt;"",RANK(AG67,AG$5:INDIRECT(AH$1,TRUE)),"")</f>
        <v/>
      </c>
      <c r="AI67" s="111" t="str">
        <f ca="1">IF(AND('Raw Data'!L65&lt;&gt;"",'Raw Data'!L65&lt;&gt;0),ROUNDDOWN('Raw Data'!L65,Title!$M$1),"")</f>
        <v/>
      </c>
      <c r="AJ67" s="109" t="str">
        <f ca="1">IF(AND('Raw Data'!M65&lt;&gt;"",'Raw Data'!M65&lt;&gt;0),'Raw Data'!M65,"")</f>
        <v/>
      </c>
      <c r="AK67" s="97" t="str">
        <f ca="1">IF(AND(AI67&gt;0,AI67&lt;&gt;""),IF(Title!$K$1=0,ROUNDDOWN((1000*AI$1)/AI67,2),ROUND((1000*AI$1)/AI67,2)),IF(AI67="","",0))</f>
        <v/>
      </c>
      <c r="AL67" s="51" t="str">
        <f ca="1">IF(OR(AI67&lt;&gt;"",AJ67&lt;&gt;""),RANK(AM67,AM$5:INDIRECT(AL$1,TRUE)),"")</f>
        <v/>
      </c>
      <c r="AM67" s="71" t="str">
        <f t="shared" ca="1" si="27"/>
        <v/>
      </c>
      <c r="AN67" s="71" t="str">
        <f t="shared" ca="1" si="95"/>
        <v/>
      </c>
      <c r="AO67" s="104" t="str">
        <f ca="1">IF(AN67&lt;&gt;"",RANK(AN67,AN$5:INDIRECT(AO$1,TRUE)),"")</f>
        <v/>
      </c>
      <c r="AP67" s="111" t="str">
        <f ca="1">IF(AND('Raw Data'!N65&lt;&gt;"",'Raw Data'!N65&lt;&gt;0),ROUNDDOWN('Raw Data'!N65,Title!$M$1),"")</f>
        <v/>
      </c>
      <c r="AQ67" s="109" t="str">
        <f ca="1">IF(AND('Raw Data'!O65&lt;&gt;"",'Raw Data'!O65&lt;&gt;0),'Raw Data'!O65,"")</f>
        <v/>
      </c>
      <c r="AR67" s="97" t="str">
        <f ca="1">IF(AND(AP67&gt;0,AP67&lt;&gt;""),IF(Title!$K$1=0,ROUNDDOWN((1000*AP$1)/AP67,2),ROUND((1000*AP$1)/AP67,2)),IF(AP67="","",0))</f>
        <v/>
      </c>
      <c r="AS67" s="51" t="str">
        <f ca="1">IF(OR(AP67&lt;&gt;"",AQ67&lt;&gt;""),RANK(AT67,AT$5:INDIRECT(AS$1,TRUE)),"")</f>
        <v/>
      </c>
      <c r="AT67" s="71" t="str">
        <f t="shared" ca="1" si="28"/>
        <v/>
      </c>
      <c r="AU67" s="71" t="str">
        <f t="shared" ca="1" si="96"/>
        <v/>
      </c>
      <c r="AV67" s="104" t="str">
        <f ca="1">IF(AU67&lt;&gt;"",RANK(AU67,AU$5:INDIRECT(AV$1,TRUE)),"")</f>
        <v/>
      </c>
      <c r="AW67" s="111" t="str">
        <f ca="1">IF(AND('Raw Data'!P65&lt;&gt;"",'Raw Data'!P65&lt;&gt;0),ROUNDDOWN('Raw Data'!P65,Title!$M$1),"")</f>
        <v/>
      </c>
      <c r="AX67" s="109" t="str">
        <f ca="1">IF(AND('Raw Data'!Q65&lt;&gt;"",'Raw Data'!Q65&lt;&gt;0),'Raw Data'!Q65,"")</f>
        <v/>
      </c>
      <c r="AY67" s="97" t="str">
        <f ca="1">IF(AND(AW67&gt;0,AW67&lt;&gt;""),IF(Title!$K$1=0,ROUNDDOWN((1000*AW$1)/AW67,2),ROUND((1000*AW$1)/AW67,2)),IF(AW67="","",0))</f>
        <v/>
      </c>
      <c r="AZ67" s="51" t="str">
        <f ca="1">IF(OR(AW67&lt;&gt;"",AX67&lt;&gt;""),RANK(BA67,BA$5:INDIRECT(AZ$1,TRUE)),"")</f>
        <v/>
      </c>
      <c r="BA67" s="71" t="str">
        <f t="shared" ca="1" si="29"/>
        <v/>
      </c>
      <c r="BB67" s="71" t="str">
        <f t="shared" ca="1" si="97"/>
        <v/>
      </c>
      <c r="BC67" s="104" t="str">
        <f ca="1">IF(BB67&lt;&gt;"",RANK(BB67,BB$5:INDIRECT(BC$1,TRUE)),"")</f>
        <v/>
      </c>
      <c r="BD67" s="111" t="str">
        <f ca="1">IF(AND('Raw Data'!R65&lt;&gt;"",'Raw Data'!R65&lt;&gt;0),ROUNDDOWN('Raw Data'!R65,Title!$M$1),"")</f>
        <v/>
      </c>
      <c r="BE67" s="109" t="str">
        <f ca="1">IF(AND('Raw Data'!S65&lt;&gt;"",'Raw Data'!S65&lt;&gt;0),'Raw Data'!S65,"")</f>
        <v/>
      </c>
      <c r="BF67" s="97" t="str">
        <f ca="1">IF(AND(BD67&gt;0,BD67&lt;&gt;""),IF(Title!$K$1=0,ROUNDDOWN((1000*BD$1)/BD67,2),ROUND((1000*BD$1)/BD67,2)),IF(BD67="","",0))</f>
        <v/>
      </c>
      <c r="BG67" s="51" t="str">
        <f ca="1">IF(OR(BD67&lt;&gt;"",BE67&lt;&gt;""),RANK(BH67,BH$5:INDIRECT(BG$1,TRUE)),"")</f>
        <v/>
      </c>
      <c r="BH67" s="71" t="str">
        <f t="shared" ca="1" si="30"/>
        <v/>
      </c>
      <c r="BI67" s="71" t="str">
        <f t="shared" ca="1" si="98"/>
        <v/>
      </c>
      <c r="BJ67" s="104" t="str">
        <f ca="1">IF(BI67&lt;&gt;"",RANK(BI67,BI$5:INDIRECT(BJ$1,TRUE)),"")</f>
        <v/>
      </c>
      <c r="BK67" s="111" t="str">
        <f ca="1">IF(AND('Raw Data'!T65&lt;&gt;"",'Raw Data'!T65&lt;&gt;0),ROUNDDOWN('Raw Data'!T65,Title!$M$1),"")</f>
        <v/>
      </c>
      <c r="BL67" s="109" t="str">
        <f ca="1">IF(AND('Raw Data'!U65&lt;&gt;"",'Raw Data'!U65&lt;&gt;0),'Raw Data'!U65,"")</f>
        <v/>
      </c>
      <c r="BM67" s="97" t="str">
        <f t="shared" ca="1" si="31"/>
        <v/>
      </c>
      <c r="BN67" s="51" t="str">
        <f ca="1">IF(OR(BK67&lt;&gt;"",BL67&lt;&gt;""),RANK(BO67,BO$5:INDIRECT(BN$1,TRUE)),"")</f>
        <v/>
      </c>
      <c r="BO67" s="71" t="str">
        <f t="shared" ca="1" si="32"/>
        <v/>
      </c>
      <c r="BP67" s="71" t="str">
        <f t="shared" ca="1" si="99"/>
        <v/>
      </c>
      <c r="BQ67" s="104" t="str">
        <f ca="1">IF(BP67&lt;&gt;"",RANK(BP67,BP$5:INDIRECT(BQ$1,TRUE)),"")</f>
        <v/>
      </c>
      <c r="BR67" s="111" t="str">
        <f ca="1">IF(AND('Raw Data'!V65&lt;&gt;"",'Raw Data'!V65&lt;&gt;0),ROUNDDOWN('Raw Data'!V65,Title!$M$1),"")</f>
        <v/>
      </c>
      <c r="BS67" s="109" t="str">
        <f ca="1">IF(AND('Raw Data'!W65&lt;&gt;"",'Raw Data'!W65&lt;&gt;0),'Raw Data'!W65,"")</f>
        <v/>
      </c>
      <c r="BT67" s="97" t="str">
        <f ca="1">IF(AND(BR67&gt;0,BR67&lt;&gt;""),IF(Title!$K$1=0,ROUNDDOWN((1000*BR$1)/BR67,2),ROUND((1000*BR$1)/BR67,2)),IF(BR67="","",0))</f>
        <v/>
      </c>
      <c r="BU67" s="51" t="str">
        <f ca="1">IF(OR(BR67&lt;&gt;"",BS67&lt;&gt;""),RANK(BV67,BV$5:INDIRECT(BU$1,TRUE)),"")</f>
        <v/>
      </c>
      <c r="BV67" s="71" t="str">
        <f t="shared" ca="1" si="33"/>
        <v/>
      </c>
      <c r="BW67" s="71" t="str">
        <f t="shared" ca="1" si="100"/>
        <v/>
      </c>
      <c r="BX67" s="104" t="str">
        <f ca="1">IF(BW67&lt;&gt;"",RANK(BW67,BW$5:INDIRECT(BX$1,TRUE)),"")</f>
        <v/>
      </c>
      <c r="BY67" s="111" t="str">
        <f ca="1">IF(AND('Raw Data'!X65&lt;&gt;"",'Raw Data'!X65&lt;&gt;0),ROUNDDOWN('Raw Data'!X65,Title!$M$1),"")</f>
        <v/>
      </c>
      <c r="BZ67" s="109" t="str">
        <f ca="1">IF(AND('Raw Data'!Y65&lt;&gt;"",'Raw Data'!Y65&lt;&gt;0),'Raw Data'!Y65,"")</f>
        <v/>
      </c>
      <c r="CA67" s="97" t="str">
        <f ca="1">IF(AND(BY67&gt;0,BY67&lt;&gt;""),IF(Title!$K$1=0,ROUNDDOWN((1000*BY$1)/BY67,2),ROUND((1000*BY$1)/BY67,2)),IF(BY67="","",0))</f>
        <v/>
      </c>
      <c r="CB67" s="51" t="str">
        <f ca="1">IF(OR(BY67&lt;&gt;"",BZ67&lt;&gt;""),RANK(CC67,CC$5:INDIRECT(CB$1,TRUE)),"")</f>
        <v/>
      </c>
      <c r="CC67" s="71" t="str">
        <f t="shared" ca="1" si="34"/>
        <v/>
      </c>
      <c r="CD67" s="71" t="str">
        <f t="shared" ca="1" si="101"/>
        <v/>
      </c>
      <c r="CE67" s="104" t="str">
        <f ca="1">IF(CD67&lt;&gt;"",RANK(CD67,CD$5:INDIRECT(CE$1,TRUE)),"")</f>
        <v/>
      </c>
      <c r="CF67" s="111" t="str">
        <f ca="1">IF(AND('Raw Data'!Z65&lt;&gt;"",'Raw Data'!Z65&lt;&gt;0),ROUNDDOWN('Raw Data'!Z65,Title!$M$1),"")</f>
        <v/>
      </c>
      <c r="CG67" s="109" t="str">
        <f ca="1">IF(AND('Raw Data'!AA65&lt;&gt;"",'Raw Data'!AA65&lt;&gt;0),'Raw Data'!AA65,"")</f>
        <v/>
      </c>
      <c r="CH67" s="97" t="str">
        <f ca="1">IF(AND(CF67&gt;0,CF67&lt;&gt;""),IF(Title!$K$1=0,ROUNDDOWN((1000*CF$1)/CF67,2),ROUND((1000*CF$1)/CF67,2)),IF(CF67="","",0))</f>
        <v/>
      </c>
      <c r="CI67" s="51" t="str">
        <f ca="1">IF(OR(CF67&lt;&gt;"",CG67&lt;&gt;""),RANK(CJ67,CJ$5:INDIRECT(CI$1,TRUE)),"")</f>
        <v/>
      </c>
      <c r="CJ67" s="71" t="str">
        <f t="shared" ca="1" si="35"/>
        <v/>
      </c>
      <c r="CK67" s="71" t="str">
        <f t="shared" ca="1" si="102"/>
        <v/>
      </c>
      <c r="CL67" s="104" t="str">
        <f ca="1">IF(CK67&lt;&gt;"",RANK(CK67,CK$5:INDIRECT(CL$1,TRUE)),"")</f>
        <v/>
      </c>
      <c r="CM67" s="111" t="str">
        <f ca="1">IF(AND('Raw Data'!AB65&lt;&gt;"",'Raw Data'!AB65&lt;&gt;0),ROUNDDOWN('Raw Data'!AB65,Title!$M$1),"")</f>
        <v/>
      </c>
      <c r="CN67" s="109" t="str">
        <f ca="1">IF(AND('Raw Data'!AC65&lt;&gt;"",'Raw Data'!AC65&lt;&gt;0),'Raw Data'!AC65,"")</f>
        <v/>
      </c>
      <c r="CO67" s="97" t="str">
        <f ca="1">IF(AND(CM67&gt;0,CM67&lt;&gt;""),IF(Title!$K$1=0,ROUNDDOWN((1000*CM$1)/CM67,2),ROUND((1000*CM$1)/CM67,2)),IF(CM67="","",0))</f>
        <v/>
      </c>
      <c r="CP67" s="51" t="str">
        <f ca="1">IF(OR(CM67&lt;&gt;"",CN67&lt;&gt;""),RANK(CQ67,CQ$5:INDIRECT(CP$1,TRUE)),"")</f>
        <v/>
      </c>
      <c r="CQ67" s="71" t="str">
        <f t="shared" ca="1" si="36"/>
        <v/>
      </c>
      <c r="CR67" s="71" t="str">
        <f t="shared" ca="1" si="103"/>
        <v/>
      </c>
      <c r="CS67" s="104" t="str">
        <f ca="1">IF(CR67&lt;&gt;"",RANK(CR67,CR$5:INDIRECT(CS$1,TRUE)),"")</f>
        <v/>
      </c>
      <c r="CT67" s="111" t="str">
        <f ca="1">IF(AND('Raw Data'!AD65&lt;&gt;"",'Raw Data'!AD65&lt;&gt;0),ROUNDDOWN('Raw Data'!AD65,Title!$M$1),"")</f>
        <v/>
      </c>
      <c r="CU67" s="109" t="str">
        <f ca="1">IF(AND('Raw Data'!AE65&lt;&gt;"",'Raw Data'!AE65&lt;&gt;0),'Raw Data'!AE65,"")</f>
        <v/>
      </c>
      <c r="CV67" s="97" t="str">
        <f ca="1">IF(AND(CT67&gt;0,CT67&lt;&gt;""),IF(Title!$K$1=0,ROUNDDOWN((1000*CT$1)/CT67,2),ROUND((1000*CT$1)/CT67,2)),IF(CT67="","",0))</f>
        <v/>
      </c>
      <c r="CW67" s="51" t="str">
        <f ca="1">IF(OR(CT67&lt;&gt;"",CU67&lt;&gt;""),RANK(CX67,CX$5:INDIRECT(CW$1,TRUE)),"")</f>
        <v/>
      </c>
      <c r="CX67" s="71" t="str">
        <f t="shared" ca="1" si="37"/>
        <v/>
      </c>
      <c r="CY67" s="71" t="str">
        <f t="shared" ca="1" si="104"/>
        <v/>
      </c>
      <c r="CZ67" s="104" t="str">
        <f ca="1">IF(CY67&lt;&gt;"",RANK(CY67,CY$5:INDIRECT(CZ$1,TRUE)),"")</f>
        <v/>
      </c>
      <c r="DA67" s="111" t="str">
        <f ca="1">IF(AND('Raw Data'!AF65&lt;&gt;"",'Raw Data'!AF65&lt;&gt;0),ROUNDDOWN('Raw Data'!AF65,Title!$M$1),"")</f>
        <v/>
      </c>
      <c r="DB67" s="109" t="str">
        <f ca="1">IF(AND('Raw Data'!AG65&lt;&gt;"",'Raw Data'!AG65&lt;&gt;0),'Raw Data'!AG65,"")</f>
        <v/>
      </c>
      <c r="DC67" s="97" t="str">
        <f ca="1">IF(AND(DA67&gt;0,DA67&lt;&gt;""),IF(Title!$K$1=0,ROUNDDOWN((1000*DA$1)/DA67,2),ROUND((1000*DA$1)/DA67,2)),IF(DA67="","",0))</f>
        <v/>
      </c>
      <c r="DD67" s="51" t="str">
        <f ca="1">IF(OR(DA67&lt;&gt;"",DB67&lt;&gt;""),RANK(DE67,DE$5:INDIRECT(DD$1,TRUE)),"")</f>
        <v/>
      </c>
      <c r="DE67" s="71" t="str">
        <f t="shared" ca="1" si="38"/>
        <v/>
      </c>
      <c r="DF67" s="71" t="str">
        <f t="shared" ca="1" si="105"/>
        <v/>
      </c>
      <c r="DG67" s="104" t="str">
        <f ca="1">IF(DF67&lt;&gt;"",RANK(DF67,DF$5:INDIRECT(DG$1,TRUE)),"")</f>
        <v/>
      </c>
      <c r="DH67" s="111" t="str">
        <f ca="1">IF(AND('Raw Data'!AH65&lt;&gt;"",'Raw Data'!AH65&lt;&gt;0),ROUNDDOWN('Raw Data'!AH65,Title!$M$1),"")</f>
        <v/>
      </c>
      <c r="DI67" s="109" t="str">
        <f ca="1">IF(AND('Raw Data'!AI65&lt;&gt;"",'Raw Data'!AI65&lt;&gt;0),'Raw Data'!AI65,"")</f>
        <v/>
      </c>
      <c r="DJ67" s="97" t="str">
        <f ca="1">IF(AND(DH67&gt;0,DH67&lt;&gt;""),IF(Title!$K$1=0,ROUNDDOWN((1000*DH$1)/DH67,2),ROUND((1000*DH$1)/DH67,2)),IF(DH67="","",0))</f>
        <v/>
      </c>
      <c r="DK67" s="51" t="str">
        <f ca="1">IF(OR(DH67&lt;&gt;"",DI67&lt;&gt;""),RANK(DL67,DL$5:INDIRECT(DK$1,TRUE)),"")</f>
        <v/>
      </c>
      <c r="DL67" s="71" t="str">
        <f t="shared" ca="1" si="39"/>
        <v/>
      </c>
      <c r="DM67" s="71" t="str">
        <f t="shared" ca="1" si="106"/>
        <v/>
      </c>
      <c r="DN67" s="104" t="str">
        <f ca="1">IF(DM67&lt;&gt;"",RANK(DM67,DM$5:INDIRECT(DN$1,TRUE)),"")</f>
        <v/>
      </c>
      <c r="DO67" s="111" t="str">
        <f ca="1">IF(AND('Raw Data'!AJ65&lt;&gt;"",'Raw Data'!AJ65&lt;&gt;0),ROUNDDOWN('Raw Data'!AJ65,Title!$M$1),"")</f>
        <v/>
      </c>
      <c r="DP67" s="109" t="str">
        <f ca="1">IF(AND('Raw Data'!AK65&lt;&gt;"",'Raw Data'!AK65&lt;&gt;0),'Raw Data'!AK65,"")</f>
        <v/>
      </c>
      <c r="DQ67" s="97" t="str">
        <f ca="1">IF(AND(DO67&gt;0,DO67&lt;&gt;""),IF(Title!$K$1=0,ROUNDDOWN((1000*DO$1)/DO67,2),ROUND((1000*DO$1)/DO67,2)),IF(DO67="","",0))</f>
        <v/>
      </c>
      <c r="DR67" s="51" t="str">
        <f ca="1">IF(OR(DO67&lt;&gt;"",DP67&lt;&gt;""),RANK(DS67,DS$5:INDIRECT(DR$1,TRUE)),"")</f>
        <v/>
      </c>
      <c r="DS67" s="71" t="str">
        <f t="shared" ca="1" si="40"/>
        <v/>
      </c>
      <c r="DT67" s="71" t="str">
        <f t="shared" ca="1" si="107"/>
        <v/>
      </c>
      <c r="DU67" s="104" t="str">
        <f ca="1">IF(DT67&lt;&gt;"",RANK(DT67,DT$5:INDIRECT(DU$1,TRUE)),"")</f>
        <v/>
      </c>
      <c r="DV67" s="111" t="str">
        <f ca="1">IF(AND('Raw Data'!AL65&lt;&gt;"",'Raw Data'!AL65&lt;&gt;0),ROUNDDOWN('Raw Data'!AL65,Title!$M$1),"")</f>
        <v/>
      </c>
      <c r="DW67" s="109" t="str">
        <f ca="1">IF(AND('Raw Data'!AM65&lt;&gt;"",'Raw Data'!AM65&lt;&gt;0),'Raw Data'!AM65,"")</f>
        <v/>
      </c>
      <c r="DX67" s="97" t="str">
        <f ca="1">IF(AND(DV67&gt;0,DV67&lt;&gt;""),IF(Title!$K$1=0,ROUNDDOWN((1000*DV$1)/DV67,2),ROUND((1000*DV$1)/DV67,2)),IF(DV67="","",0))</f>
        <v/>
      </c>
      <c r="DY67" s="51" t="str">
        <f ca="1">IF(OR(DV67&lt;&gt;"",DW67&lt;&gt;""),RANK(DZ67,DZ$5:INDIRECT(DY$1,TRUE)),"")</f>
        <v/>
      </c>
      <c r="DZ67" s="71" t="str">
        <f t="shared" ca="1" si="41"/>
        <v/>
      </c>
      <c r="EA67" s="71" t="str">
        <f t="shared" ca="1" si="108"/>
        <v/>
      </c>
      <c r="EB67" s="104" t="str">
        <f ca="1">IF(EA67&lt;&gt;"",RANK(EA67,EA$5:INDIRECT(EB$1,TRUE)),"")</f>
        <v/>
      </c>
      <c r="EC67" s="111" t="str">
        <f ca="1">IF(AND('Raw Data'!AN65&lt;&gt;"",'Raw Data'!AN65&lt;&gt;0),ROUNDDOWN('Raw Data'!AN65,Title!$M$1),"")</f>
        <v/>
      </c>
      <c r="ED67" s="109" t="str">
        <f ca="1">IF(AND('Raw Data'!AO65&lt;&gt;"",'Raw Data'!AO65&lt;&gt;0),'Raw Data'!AO65,"")</f>
        <v/>
      </c>
      <c r="EE67" s="97" t="str">
        <f ca="1">IF(AND(EC67&gt;0,EC67&lt;&gt;""),IF(Title!$K$1=0,ROUNDDOWN((1000*EC$1)/EC67,2),ROUND((1000*EC$1)/EC67,2)),IF(EC67="","",0))</f>
        <v/>
      </c>
      <c r="EF67" s="51" t="str">
        <f ca="1">IF(OR(EC67&lt;&gt;"",ED67&lt;&gt;""),RANK(EG67,EG$5:INDIRECT(EF$1,TRUE)),"")</f>
        <v/>
      </c>
      <c r="EG67" s="71" t="str">
        <f t="shared" ca="1" si="42"/>
        <v/>
      </c>
      <c r="EH67" s="71" t="str">
        <f t="shared" ca="1" si="109"/>
        <v/>
      </c>
      <c r="EI67" s="104" t="str">
        <f ca="1">IF(EH67&lt;&gt;"",RANK(EH67,EH$5:INDIRECT(EI$1,TRUE)),"")</f>
        <v/>
      </c>
      <c r="EJ67" s="111" t="str">
        <f ca="1">IF(AND('Raw Data'!AP65&lt;&gt;"",'Raw Data'!AP65&lt;&gt;0),ROUNDDOWN('Raw Data'!AP65,Title!$M$1),"")</f>
        <v/>
      </c>
      <c r="EK67" s="106" t="str">
        <f ca="1">IF(AND('Raw Data'!AQ65&lt;&gt;"",'Raw Data'!AQ65&lt;&gt;0),'Raw Data'!AQ65,"")</f>
        <v/>
      </c>
      <c r="EL67" s="97" t="str">
        <f ca="1">IF(AND(EJ67&gt;0,EJ67&lt;&gt;""),IF(Title!$K$1=0,ROUNDDOWN((1000*EJ$1)/EJ67,2),ROUND((1000*EJ$1)/EJ67,2)),IF(EJ67="","",0))</f>
        <v/>
      </c>
      <c r="EM67" s="51" t="str">
        <f ca="1">IF(OR(EJ67&lt;&gt;"",EK67&lt;&gt;""),RANK(EN67,EN$5:INDIRECT(EM$1,TRUE)),"")</f>
        <v/>
      </c>
      <c r="EN67" s="71" t="str">
        <f t="shared" ca="1" si="43"/>
        <v/>
      </c>
      <c r="EO67" s="71" t="str">
        <f t="shared" ca="1" si="110"/>
        <v/>
      </c>
      <c r="EP67" s="104" t="str">
        <f ca="1">IF(EO67&lt;&gt;"",RANK(EO67,EO$5:INDIRECT(EP$1,TRUE)),"")</f>
        <v/>
      </c>
      <c r="EQ67" s="51" t="str">
        <f t="shared" ca="1" si="44"/>
        <v>$ER$67:$FC$67</v>
      </c>
      <c r="ER67" s="71">
        <f t="shared" si="45"/>
        <v>0</v>
      </c>
      <c r="ES67" s="71">
        <f t="shared" ca="1" si="46"/>
        <v>0</v>
      </c>
      <c r="ET67" s="71">
        <f t="shared" ca="1" si="47"/>
        <v>0</v>
      </c>
      <c r="EU67" s="71">
        <f t="shared" ca="1" si="48"/>
        <v>0</v>
      </c>
      <c r="EV67" s="71">
        <f t="shared" ca="1" si="49"/>
        <v>0</v>
      </c>
      <c r="EW67" s="71">
        <f t="shared" ca="1" si="50"/>
        <v>0</v>
      </c>
      <c r="EX67" s="71">
        <f t="shared" ca="1" si="51"/>
        <v>0</v>
      </c>
      <c r="EY67" s="71">
        <f t="shared" ca="1" si="52"/>
        <v>0</v>
      </c>
      <c r="EZ67" s="71">
        <f t="shared" ca="1" si="53"/>
        <v>0</v>
      </c>
      <c r="FA67" s="71">
        <f t="shared" ca="1" si="54"/>
        <v>0</v>
      </c>
      <c r="FB67" s="71">
        <f t="shared" ca="1" si="55"/>
        <v>0</v>
      </c>
      <c r="FC67" s="71">
        <f t="shared" ca="1" si="56"/>
        <v>0</v>
      </c>
      <c r="FD67" s="71">
        <f t="shared" ca="1" si="57"/>
        <v>0</v>
      </c>
      <c r="FE67" s="71">
        <f t="shared" ca="1" si="58"/>
        <v>0</v>
      </c>
      <c r="FF67" s="71">
        <f t="shared" ca="1" si="59"/>
        <v>0</v>
      </c>
      <c r="FG67" s="71">
        <f t="shared" ca="1" si="60"/>
        <v>0</v>
      </c>
      <c r="FH67" s="71">
        <f t="shared" ca="1" si="61"/>
        <v>0</v>
      </c>
      <c r="FI67" s="71">
        <f t="shared" ca="1" si="62"/>
        <v>0</v>
      </c>
      <c r="FJ67" s="71">
        <f t="shared" ca="1" si="63"/>
        <v>0</v>
      </c>
      <c r="FK67" s="71">
        <f t="shared" ca="1" si="64"/>
        <v>0</v>
      </c>
      <c r="FL67" s="51" t="str">
        <f t="shared" si="65"/>
        <v>$FM$67:$FX$67</v>
      </c>
      <c r="FM67" s="72">
        <f t="shared" si="66"/>
        <v>0</v>
      </c>
      <c r="FN67" s="51">
        <f t="shared" si="67"/>
        <v>0</v>
      </c>
      <c r="FO67" s="51">
        <f t="shared" si="68"/>
        <v>0</v>
      </c>
      <c r="FP67" s="51">
        <f t="shared" si="69"/>
        <v>0</v>
      </c>
      <c r="FQ67" s="51">
        <f t="shared" si="70"/>
        <v>0</v>
      </c>
      <c r="FR67" s="51">
        <f t="shared" si="71"/>
        <v>0</v>
      </c>
      <c r="FS67" s="51">
        <f t="shared" si="72"/>
        <v>0</v>
      </c>
      <c r="FT67" s="51">
        <f t="shared" si="73"/>
        <v>0</v>
      </c>
      <c r="FU67" s="51">
        <f t="shared" si="74"/>
        <v>0</v>
      </c>
      <c r="FV67" s="51">
        <f t="shared" si="75"/>
        <v>0</v>
      </c>
      <c r="FW67" s="51">
        <f t="shared" si="76"/>
        <v>0</v>
      </c>
      <c r="FX67" s="51">
        <f t="shared" si="77"/>
        <v>0</v>
      </c>
      <c r="FY67" s="51">
        <f t="shared" si="78"/>
        <v>0</v>
      </c>
      <c r="FZ67" s="51">
        <f t="shared" si="79"/>
        <v>0</v>
      </c>
      <c r="GA67" s="51">
        <f t="shared" si="80"/>
        <v>0</v>
      </c>
      <c r="GB67" s="51">
        <f t="shared" si="81"/>
        <v>0</v>
      </c>
      <c r="GC67" s="51">
        <f t="shared" si="82"/>
        <v>0</v>
      </c>
      <c r="GD67" s="51">
        <f t="shared" si="83"/>
        <v>0</v>
      </c>
      <c r="GE67" s="51">
        <f t="shared" si="84"/>
        <v>0</v>
      </c>
      <c r="GF67" s="51">
        <f t="shared" si="85"/>
        <v>0</v>
      </c>
      <c r="GG67" s="51" t="str">
        <f t="shared" si="86"/>
        <v>GS67</v>
      </c>
      <c r="GH67" s="71">
        <f ca="1">GetDiscardScore($ER67:ER67,GH$1)</f>
        <v>0</v>
      </c>
      <c r="GI67" s="71">
        <f ca="1">GetDiscardScore($ER67:ES67,GI$1)</f>
        <v>0</v>
      </c>
      <c r="GJ67" s="71">
        <f ca="1">GetDiscardScore($ER67:ET67,GJ$1)</f>
        <v>0</v>
      </c>
      <c r="GK67" s="71">
        <f ca="1">GetDiscardScore($ER67:EU67,GK$1)</f>
        <v>0</v>
      </c>
      <c r="GL67" s="71">
        <f ca="1">GetDiscardScore($ER67:EV67,GL$1)</f>
        <v>0</v>
      </c>
      <c r="GM67" s="71">
        <f ca="1">GetDiscardScore($ER67:EW67,GM$1)</f>
        <v>0</v>
      </c>
      <c r="GN67" s="71">
        <f ca="1">GetDiscardScore($ER67:EX67,GN$1)</f>
        <v>0</v>
      </c>
      <c r="GO67" s="71">
        <f ca="1">GetDiscardScore($ER67:EY67,GO$1)</f>
        <v>0</v>
      </c>
      <c r="GP67" s="71">
        <f ca="1">GetDiscardScore($ER67:EZ67,GP$1)</f>
        <v>0</v>
      </c>
      <c r="GQ67" s="71">
        <f ca="1">GetDiscardScore($ER67:FA67,GQ$1)</f>
        <v>0</v>
      </c>
      <c r="GR67" s="71">
        <f ca="1">GetDiscardScore($ER67:FB67,GR$1)</f>
        <v>0</v>
      </c>
      <c r="GS67" s="71">
        <f ca="1">GetDiscardScore($ER67:FC67,GS$1)</f>
        <v>0</v>
      </c>
      <c r="GT67" s="71">
        <f ca="1">GetDiscardScore($ER67:FD67,GT$1)</f>
        <v>0</v>
      </c>
      <c r="GU67" s="71">
        <f ca="1">GetDiscardScore($ER67:FE67,GU$1)</f>
        <v>0</v>
      </c>
      <c r="GV67" s="71">
        <f ca="1">GetDiscardScore($ER67:FF67,GV$1)</f>
        <v>0</v>
      </c>
      <c r="GW67" s="71">
        <f ca="1">GetDiscardScore($ER67:FG67,GW$1)</f>
        <v>0</v>
      </c>
      <c r="GX67" s="71">
        <f ca="1">GetDiscardScore($ER67:FH67,GX$1)</f>
        <v>0</v>
      </c>
      <c r="GY67" s="71">
        <f ca="1">GetDiscardScore($ER67:FI67,GY$1)</f>
        <v>0</v>
      </c>
      <c r="GZ67" s="71">
        <f ca="1">GetDiscardScore($ER67:FJ67,GZ$1)</f>
        <v>0</v>
      </c>
      <c r="HA67" s="71">
        <f ca="1">GetDiscardScore($ER67:FK67,HA$1)</f>
        <v>0</v>
      </c>
      <c r="HB67" s="73" t="str">
        <f t="shared" ca="1" si="87"/>
        <v/>
      </c>
      <c r="HC67" s="72" t="str">
        <f ca="1">IF(HB67&lt;&gt;"",RANK(HB67,HB$5:INDIRECT(HC$1,TRUE),0),"")</f>
        <v/>
      </c>
      <c r="HD67" s="70" t="str">
        <f t="shared" ca="1" si="88"/>
        <v/>
      </c>
    </row>
    <row r="68" spans="1:212" s="74" customFormat="1" ht="11.25">
      <c r="A68" s="39">
        <v>64</v>
      </c>
      <c r="B68" s="39" t="str">
        <f ca="1">IF('Raw Data'!B66&lt;&gt;"",'Raw Data'!B66,"")</f>
        <v/>
      </c>
      <c r="C68" s="74" t="str">
        <f ca="1">IF('Raw Data'!C66&lt;&gt;"",'Raw Data'!C66,"")</f>
        <v/>
      </c>
      <c r="D68" s="40" t="str">
        <f t="shared" ca="1" si="22"/>
        <v/>
      </c>
      <c r="E68" s="75" t="str">
        <f t="shared" ca="1" si="23"/>
        <v/>
      </c>
      <c r="F68" s="100" t="str">
        <f t="shared" ca="1" si="90"/>
        <v/>
      </c>
      <c r="G68" s="114" t="str">
        <f ca="1">IF(AND('Raw Data'!D66&lt;&gt;"",'Raw Data'!D66&lt;&gt;0),ROUNDDOWN('Raw Data'!D66,Title!$M$1),"")</f>
        <v/>
      </c>
      <c r="H68" s="110" t="str">
        <f ca="1">IF(AND('Raw Data'!E66&lt;&gt;"",'Raw Data'!E66&lt;&gt;0),'Raw Data'!E66,"")</f>
        <v/>
      </c>
      <c r="I68" s="98" t="str">
        <f ca="1">IF(AND(G68&lt;&gt;"",G68&gt;0),IF(Title!$K$1=0,ROUNDDOWN((1000*G$1)/G68,2),ROUND((1000*G$1)/G68,2)),IF(G68="","",0))</f>
        <v/>
      </c>
      <c r="J68" s="74" t="str">
        <f ca="1">IF(K68&lt;&gt;0,RANK(K68,K$5:INDIRECT(J$1,TRUE)),"")</f>
        <v/>
      </c>
      <c r="K68" s="77">
        <f t="shared" ca="1" si="89"/>
        <v>0</v>
      </c>
      <c r="L68" s="77" t="str">
        <f t="shared" ca="1" si="91"/>
        <v/>
      </c>
      <c r="M68" s="105" t="str">
        <f ca="1">IF(L68&lt;&gt;"",RANK(L68,L$5:INDIRECT(M$1,TRUE)),"")</f>
        <v/>
      </c>
      <c r="N68" s="114" t="str">
        <f ca="1">IF(AND('Raw Data'!F66&lt;&gt;"",'Raw Data'!F66&lt;&gt;0),ROUNDDOWN('Raw Data'!F66,Title!$M$1),"")</f>
        <v/>
      </c>
      <c r="O68" s="110" t="str">
        <f ca="1">IF(AND('Raw Data'!G66&lt;&gt;"",'Raw Data'!G66&lt;&gt;0),'Raw Data'!G66,"")</f>
        <v/>
      </c>
      <c r="P68" s="98" t="str">
        <f ca="1">IF(AND(N68&gt;0,N68&lt;&gt;""),IF(Title!$K$1=0,ROUNDDOWN((1000*N$1)/N68,2),ROUND((1000*N$1)/N68,2)),IF(N68="","",0))</f>
        <v/>
      </c>
      <c r="Q68" s="74" t="str">
        <f ca="1">IF(OR(N68&lt;&gt;"",O68&lt;&gt;""),RANK(R68,R$5:INDIRECT(Q$1,TRUE)),"")</f>
        <v/>
      </c>
      <c r="R68" s="77" t="str">
        <f t="shared" ca="1" si="24"/>
        <v/>
      </c>
      <c r="S68" s="77" t="str">
        <f t="shared" ca="1" si="92"/>
        <v/>
      </c>
      <c r="T68" s="105" t="str">
        <f ca="1">IF(S68&lt;&gt;"",RANK(S68,S$5:INDIRECT(T$1,TRUE)),"")</f>
        <v/>
      </c>
      <c r="U68" s="114" t="str">
        <f ca="1">IF(AND('Raw Data'!H66&lt;&gt;"",'Raw Data'!H66&lt;&gt;0),ROUNDDOWN('Raw Data'!H66,Title!$M$1),"")</f>
        <v/>
      </c>
      <c r="V68" s="110" t="str">
        <f ca="1">IF(AND('Raw Data'!I66&lt;&gt;"",'Raw Data'!I66&lt;&gt;0),'Raw Data'!I66,"")</f>
        <v/>
      </c>
      <c r="W68" s="98" t="str">
        <f ca="1">IF(AND(U68&gt;0,U68&lt;&gt;""),IF(Title!$K$1=0,ROUNDDOWN((1000*U$1)/U68,2),ROUND((1000*U$1)/U68,2)),IF(U68="","",0))</f>
        <v/>
      </c>
      <c r="X68" s="74" t="str">
        <f ca="1">IF(OR(U68&lt;&gt;"",V68&lt;&gt;""),RANK(Y68,Y$5:INDIRECT(X$1,TRUE)),"")</f>
        <v/>
      </c>
      <c r="Y68" s="77" t="str">
        <f t="shared" ca="1" si="25"/>
        <v/>
      </c>
      <c r="Z68" s="77" t="str">
        <f t="shared" ca="1" si="93"/>
        <v/>
      </c>
      <c r="AA68" s="105" t="str">
        <f ca="1">IF(Z68&lt;&gt;"",RANK(Z68,Z$5:INDIRECT(AA$1,TRUE)),"")</f>
        <v/>
      </c>
      <c r="AB68" s="114" t="str">
        <f ca="1">IF(AND('Raw Data'!J66&lt;&gt;"",'Raw Data'!J66&lt;&gt;0),ROUNDDOWN('Raw Data'!J66,Title!$M$1),"")</f>
        <v/>
      </c>
      <c r="AC68" s="110" t="str">
        <f ca="1">IF(AND('Raw Data'!K66&lt;&gt;"",'Raw Data'!K66&lt;&gt;0),'Raw Data'!K66,"")</f>
        <v/>
      </c>
      <c r="AD68" s="98" t="str">
        <f ca="1">IF(AND(AB68&gt;0,AB68&lt;&gt;""),IF(Title!$K$1=0,ROUNDDOWN((1000*AB$1)/AB68,2),ROUND((1000*AB$1)/AB68,2)),IF(AB68="","",0))</f>
        <v/>
      </c>
      <c r="AE68" s="74" t="str">
        <f ca="1">IF(OR(AB68&lt;&gt;"",AC68&lt;&gt;""),RANK(AF68,AF$5:INDIRECT(AE$1,TRUE)),"")</f>
        <v/>
      </c>
      <c r="AF68" s="77" t="str">
        <f t="shared" ca="1" si="26"/>
        <v/>
      </c>
      <c r="AG68" s="77" t="str">
        <f t="shared" ca="1" si="94"/>
        <v/>
      </c>
      <c r="AH68" s="105" t="str">
        <f ca="1">IF(AG68&lt;&gt;"",RANK(AG68,AG$5:INDIRECT(AH$1,TRUE)),"")</f>
        <v/>
      </c>
      <c r="AI68" s="114" t="str">
        <f ca="1">IF(AND('Raw Data'!L66&lt;&gt;"",'Raw Data'!L66&lt;&gt;0),ROUNDDOWN('Raw Data'!L66,Title!$M$1),"")</f>
        <v/>
      </c>
      <c r="AJ68" s="110" t="str">
        <f ca="1">IF(AND('Raw Data'!M66&lt;&gt;"",'Raw Data'!M66&lt;&gt;0),'Raw Data'!M66,"")</f>
        <v/>
      </c>
      <c r="AK68" s="98" t="str">
        <f ca="1">IF(AND(AI68&gt;0,AI68&lt;&gt;""),IF(Title!$K$1=0,ROUNDDOWN((1000*AI$1)/AI68,2),ROUND((1000*AI$1)/AI68,2)),IF(AI68="","",0))</f>
        <v/>
      </c>
      <c r="AL68" s="74" t="str">
        <f ca="1">IF(OR(AI68&lt;&gt;"",AJ68&lt;&gt;""),RANK(AM68,AM$5:INDIRECT(AL$1,TRUE)),"")</f>
        <v/>
      </c>
      <c r="AM68" s="77" t="str">
        <f t="shared" ca="1" si="27"/>
        <v/>
      </c>
      <c r="AN68" s="77" t="str">
        <f t="shared" ca="1" si="95"/>
        <v/>
      </c>
      <c r="AO68" s="105" t="str">
        <f ca="1">IF(AN68&lt;&gt;"",RANK(AN68,AN$5:INDIRECT(AO$1,TRUE)),"")</f>
        <v/>
      </c>
      <c r="AP68" s="114" t="str">
        <f ca="1">IF(AND('Raw Data'!N66&lt;&gt;"",'Raw Data'!N66&lt;&gt;0),ROUNDDOWN('Raw Data'!N66,Title!$M$1),"")</f>
        <v/>
      </c>
      <c r="AQ68" s="110" t="str">
        <f ca="1">IF(AND('Raw Data'!O66&lt;&gt;"",'Raw Data'!O66&lt;&gt;0),'Raw Data'!O66,"")</f>
        <v/>
      </c>
      <c r="AR68" s="98" t="str">
        <f ca="1">IF(AND(AP68&gt;0,AP68&lt;&gt;""),IF(Title!$K$1=0,ROUNDDOWN((1000*AP$1)/AP68,2),ROUND((1000*AP$1)/AP68,2)),IF(AP68="","",0))</f>
        <v/>
      </c>
      <c r="AS68" s="74" t="str">
        <f ca="1">IF(OR(AP68&lt;&gt;"",AQ68&lt;&gt;""),RANK(AT68,AT$5:INDIRECT(AS$1,TRUE)),"")</f>
        <v/>
      </c>
      <c r="AT68" s="77" t="str">
        <f t="shared" ca="1" si="28"/>
        <v/>
      </c>
      <c r="AU68" s="77" t="str">
        <f t="shared" ca="1" si="96"/>
        <v/>
      </c>
      <c r="AV68" s="105" t="str">
        <f ca="1">IF(AU68&lt;&gt;"",RANK(AU68,AU$5:INDIRECT(AV$1,TRUE)),"")</f>
        <v/>
      </c>
      <c r="AW68" s="114" t="str">
        <f ca="1">IF(AND('Raw Data'!P66&lt;&gt;"",'Raw Data'!P66&lt;&gt;0),ROUNDDOWN('Raw Data'!P66,Title!$M$1),"")</f>
        <v/>
      </c>
      <c r="AX68" s="110" t="str">
        <f ca="1">IF(AND('Raw Data'!Q66&lt;&gt;"",'Raw Data'!Q66&lt;&gt;0),'Raw Data'!Q66,"")</f>
        <v/>
      </c>
      <c r="AY68" s="98" t="str">
        <f ca="1">IF(AND(AW68&gt;0,AW68&lt;&gt;""),IF(Title!$K$1=0,ROUNDDOWN((1000*AW$1)/AW68,2),ROUND((1000*AW$1)/AW68,2)),IF(AW68="","",0))</f>
        <v/>
      </c>
      <c r="AZ68" s="74" t="str">
        <f ca="1">IF(OR(AW68&lt;&gt;"",AX68&lt;&gt;""),RANK(BA68,BA$5:INDIRECT(AZ$1,TRUE)),"")</f>
        <v/>
      </c>
      <c r="BA68" s="77" t="str">
        <f t="shared" ca="1" si="29"/>
        <v/>
      </c>
      <c r="BB68" s="77" t="str">
        <f t="shared" ca="1" si="97"/>
        <v/>
      </c>
      <c r="BC68" s="105" t="str">
        <f ca="1">IF(BB68&lt;&gt;"",RANK(BB68,BB$5:INDIRECT(BC$1,TRUE)),"")</f>
        <v/>
      </c>
      <c r="BD68" s="114" t="str">
        <f ca="1">IF(AND('Raw Data'!R66&lt;&gt;"",'Raw Data'!R66&lt;&gt;0),ROUNDDOWN('Raw Data'!R66,Title!$M$1),"")</f>
        <v/>
      </c>
      <c r="BE68" s="110" t="str">
        <f ca="1">IF(AND('Raw Data'!S66&lt;&gt;"",'Raw Data'!S66&lt;&gt;0),'Raw Data'!S66,"")</f>
        <v/>
      </c>
      <c r="BF68" s="98" t="str">
        <f ca="1">IF(AND(BD68&gt;0,BD68&lt;&gt;""),IF(Title!$K$1=0,ROUNDDOWN((1000*BD$1)/BD68,2),ROUND((1000*BD$1)/BD68,2)),IF(BD68="","",0))</f>
        <v/>
      </c>
      <c r="BG68" s="74" t="str">
        <f ca="1">IF(OR(BD68&lt;&gt;"",BE68&lt;&gt;""),RANK(BH68,BH$5:INDIRECT(BG$1,TRUE)),"")</f>
        <v/>
      </c>
      <c r="BH68" s="77" t="str">
        <f t="shared" ca="1" si="30"/>
        <v/>
      </c>
      <c r="BI68" s="77" t="str">
        <f t="shared" ca="1" si="98"/>
        <v/>
      </c>
      <c r="BJ68" s="105" t="str">
        <f ca="1">IF(BI68&lt;&gt;"",RANK(BI68,BI$5:INDIRECT(BJ$1,TRUE)),"")</f>
        <v/>
      </c>
      <c r="BK68" s="114" t="str">
        <f ca="1">IF(AND('Raw Data'!T66&lt;&gt;"",'Raw Data'!T66&lt;&gt;0),ROUNDDOWN('Raw Data'!T66,Title!$M$1),"")</f>
        <v/>
      </c>
      <c r="BL68" s="110" t="str">
        <f ca="1">IF(AND('Raw Data'!U66&lt;&gt;"",'Raw Data'!U66&lt;&gt;0),'Raw Data'!U66,"")</f>
        <v/>
      </c>
      <c r="BM68" s="98" t="str">
        <f t="shared" ca="1" si="31"/>
        <v/>
      </c>
      <c r="BN68" s="74" t="str">
        <f ca="1">IF(OR(BK68&lt;&gt;"",BL68&lt;&gt;""),RANK(BO68,BO$5:INDIRECT(BN$1,TRUE)),"")</f>
        <v/>
      </c>
      <c r="BO68" s="77" t="str">
        <f t="shared" ca="1" si="32"/>
        <v/>
      </c>
      <c r="BP68" s="77" t="str">
        <f t="shared" ca="1" si="99"/>
        <v/>
      </c>
      <c r="BQ68" s="105" t="str">
        <f ca="1">IF(BP68&lt;&gt;"",RANK(BP68,BP$5:INDIRECT(BQ$1,TRUE)),"")</f>
        <v/>
      </c>
      <c r="BR68" s="114" t="str">
        <f ca="1">IF(AND('Raw Data'!V66&lt;&gt;"",'Raw Data'!V66&lt;&gt;0),ROUNDDOWN('Raw Data'!V66,Title!$M$1),"")</f>
        <v/>
      </c>
      <c r="BS68" s="110" t="str">
        <f ca="1">IF(AND('Raw Data'!W66&lt;&gt;"",'Raw Data'!W66&lt;&gt;0),'Raw Data'!W66,"")</f>
        <v/>
      </c>
      <c r="BT68" s="98" t="str">
        <f ca="1">IF(AND(BR68&gt;0,BR68&lt;&gt;""),IF(Title!$K$1=0,ROUNDDOWN((1000*BR$1)/BR68,2),ROUND((1000*BR$1)/BR68,2)),IF(BR68="","",0))</f>
        <v/>
      </c>
      <c r="BU68" s="74" t="str">
        <f ca="1">IF(OR(BR68&lt;&gt;"",BS68&lt;&gt;""),RANK(BV68,BV$5:INDIRECT(BU$1,TRUE)),"")</f>
        <v/>
      </c>
      <c r="BV68" s="77" t="str">
        <f t="shared" ca="1" si="33"/>
        <v/>
      </c>
      <c r="BW68" s="77" t="str">
        <f t="shared" ca="1" si="100"/>
        <v/>
      </c>
      <c r="BX68" s="105" t="str">
        <f ca="1">IF(BW68&lt;&gt;"",RANK(BW68,BW$5:INDIRECT(BX$1,TRUE)),"")</f>
        <v/>
      </c>
      <c r="BY68" s="114" t="str">
        <f ca="1">IF(AND('Raw Data'!X66&lt;&gt;"",'Raw Data'!X66&lt;&gt;0),ROUNDDOWN('Raw Data'!X66,Title!$M$1),"")</f>
        <v/>
      </c>
      <c r="BZ68" s="110" t="str">
        <f ca="1">IF(AND('Raw Data'!Y66&lt;&gt;"",'Raw Data'!Y66&lt;&gt;0),'Raw Data'!Y66,"")</f>
        <v/>
      </c>
      <c r="CA68" s="98" t="str">
        <f ca="1">IF(AND(BY68&gt;0,BY68&lt;&gt;""),IF(Title!$K$1=0,ROUNDDOWN((1000*BY$1)/BY68,2),ROUND((1000*BY$1)/BY68,2)),IF(BY68="","",0))</f>
        <v/>
      </c>
      <c r="CB68" s="74" t="str">
        <f ca="1">IF(OR(BY68&lt;&gt;"",BZ68&lt;&gt;""),RANK(CC68,CC$5:INDIRECT(CB$1,TRUE)),"")</f>
        <v/>
      </c>
      <c r="CC68" s="77" t="str">
        <f t="shared" ca="1" si="34"/>
        <v/>
      </c>
      <c r="CD68" s="77" t="str">
        <f t="shared" ca="1" si="101"/>
        <v/>
      </c>
      <c r="CE68" s="105" t="str">
        <f ca="1">IF(CD68&lt;&gt;"",RANK(CD68,CD$5:INDIRECT(CE$1,TRUE)),"")</f>
        <v/>
      </c>
      <c r="CF68" s="114" t="str">
        <f ca="1">IF(AND('Raw Data'!Z66&lt;&gt;"",'Raw Data'!Z66&lt;&gt;0),ROUNDDOWN('Raw Data'!Z66,Title!$M$1),"")</f>
        <v/>
      </c>
      <c r="CG68" s="110" t="str">
        <f ca="1">IF(AND('Raw Data'!AA66&lt;&gt;"",'Raw Data'!AA66&lt;&gt;0),'Raw Data'!AA66,"")</f>
        <v/>
      </c>
      <c r="CH68" s="98" t="str">
        <f ca="1">IF(AND(CF68&gt;0,CF68&lt;&gt;""),IF(Title!$K$1=0,ROUNDDOWN((1000*CF$1)/CF68,2),ROUND((1000*CF$1)/CF68,2)),IF(CF68="","",0))</f>
        <v/>
      </c>
      <c r="CI68" s="74" t="str">
        <f ca="1">IF(OR(CF68&lt;&gt;"",CG68&lt;&gt;""),RANK(CJ68,CJ$5:INDIRECT(CI$1,TRUE)),"")</f>
        <v/>
      </c>
      <c r="CJ68" s="77" t="str">
        <f t="shared" ca="1" si="35"/>
        <v/>
      </c>
      <c r="CK68" s="77" t="str">
        <f t="shared" ca="1" si="102"/>
        <v/>
      </c>
      <c r="CL68" s="105" t="str">
        <f ca="1">IF(CK68&lt;&gt;"",RANK(CK68,CK$5:INDIRECT(CL$1,TRUE)),"")</f>
        <v/>
      </c>
      <c r="CM68" s="114" t="str">
        <f ca="1">IF(AND('Raw Data'!AB66&lt;&gt;"",'Raw Data'!AB66&lt;&gt;0),ROUNDDOWN('Raw Data'!AB66,Title!$M$1),"")</f>
        <v/>
      </c>
      <c r="CN68" s="110" t="str">
        <f ca="1">IF(AND('Raw Data'!AC66&lt;&gt;"",'Raw Data'!AC66&lt;&gt;0),'Raw Data'!AC66,"")</f>
        <v/>
      </c>
      <c r="CO68" s="98" t="str">
        <f ca="1">IF(AND(CM68&gt;0,CM68&lt;&gt;""),IF(Title!$K$1=0,ROUNDDOWN((1000*CM$1)/CM68,2),ROUND((1000*CM$1)/CM68,2)),IF(CM68="","",0))</f>
        <v/>
      </c>
      <c r="CP68" s="74" t="str">
        <f ca="1">IF(OR(CM68&lt;&gt;"",CN68&lt;&gt;""),RANK(CQ68,CQ$5:INDIRECT(CP$1,TRUE)),"")</f>
        <v/>
      </c>
      <c r="CQ68" s="77" t="str">
        <f t="shared" ca="1" si="36"/>
        <v/>
      </c>
      <c r="CR68" s="77" t="str">
        <f t="shared" ca="1" si="103"/>
        <v/>
      </c>
      <c r="CS68" s="105" t="str">
        <f ca="1">IF(CR68&lt;&gt;"",RANK(CR68,CR$5:INDIRECT(CS$1,TRUE)),"")</f>
        <v/>
      </c>
      <c r="CT68" s="114" t="str">
        <f ca="1">IF(AND('Raw Data'!AD66&lt;&gt;"",'Raw Data'!AD66&lt;&gt;0),ROUNDDOWN('Raw Data'!AD66,Title!$M$1),"")</f>
        <v/>
      </c>
      <c r="CU68" s="110" t="str">
        <f ca="1">IF(AND('Raw Data'!AE66&lt;&gt;"",'Raw Data'!AE66&lt;&gt;0),'Raw Data'!AE66,"")</f>
        <v/>
      </c>
      <c r="CV68" s="98" t="str">
        <f ca="1">IF(AND(CT68&gt;0,CT68&lt;&gt;""),IF(Title!$K$1=0,ROUNDDOWN((1000*CT$1)/CT68,2),ROUND((1000*CT$1)/CT68,2)),IF(CT68="","",0))</f>
        <v/>
      </c>
      <c r="CW68" s="74" t="str">
        <f ca="1">IF(OR(CT68&lt;&gt;"",CU68&lt;&gt;""),RANK(CX68,CX$5:INDIRECT(CW$1,TRUE)),"")</f>
        <v/>
      </c>
      <c r="CX68" s="77" t="str">
        <f t="shared" ca="1" si="37"/>
        <v/>
      </c>
      <c r="CY68" s="77" t="str">
        <f t="shared" ca="1" si="104"/>
        <v/>
      </c>
      <c r="CZ68" s="105" t="str">
        <f ca="1">IF(CY68&lt;&gt;"",RANK(CY68,CY$5:INDIRECT(CZ$1,TRUE)),"")</f>
        <v/>
      </c>
      <c r="DA68" s="114" t="str">
        <f ca="1">IF(AND('Raw Data'!AF66&lt;&gt;"",'Raw Data'!AF66&lt;&gt;0),ROUNDDOWN('Raw Data'!AF66,Title!$M$1),"")</f>
        <v/>
      </c>
      <c r="DB68" s="110" t="str">
        <f ca="1">IF(AND('Raw Data'!AG66&lt;&gt;"",'Raw Data'!AG66&lt;&gt;0),'Raw Data'!AG66,"")</f>
        <v/>
      </c>
      <c r="DC68" s="98" t="str">
        <f ca="1">IF(AND(DA68&gt;0,DA68&lt;&gt;""),IF(Title!$K$1=0,ROUNDDOWN((1000*DA$1)/DA68,2),ROUND((1000*DA$1)/DA68,2)),IF(DA68="","",0))</f>
        <v/>
      </c>
      <c r="DD68" s="74" t="str">
        <f ca="1">IF(OR(DA68&lt;&gt;"",DB68&lt;&gt;""),RANK(DE68,DE$5:INDIRECT(DD$1,TRUE)),"")</f>
        <v/>
      </c>
      <c r="DE68" s="77" t="str">
        <f t="shared" ca="1" si="38"/>
        <v/>
      </c>
      <c r="DF68" s="77" t="str">
        <f t="shared" ca="1" si="105"/>
        <v/>
      </c>
      <c r="DG68" s="105" t="str">
        <f ca="1">IF(DF68&lt;&gt;"",RANK(DF68,DF$5:INDIRECT(DG$1,TRUE)),"")</f>
        <v/>
      </c>
      <c r="DH68" s="114" t="str">
        <f ca="1">IF(AND('Raw Data'!AH66&lt;&gt;"",'Raw Data'!AH66&lt;&gt;0),ROUNDDOWN('Raw Data'!AH66,Title!$M$1),"")</f>
        <v/>
      </c>
      <c r="DI68" s="110" t="str">
        <f ca="1">IF(AND('Raw Data'!AI66&lt;&gt;"",'Raw Data'!AI66&lt;&gt;0),'Raw Data'!AI66,"")</f>
        <v/>
      </c>
      <c r="DJ68" s="98" t="str">
        <f ca="1">IF(AND(DH68&gt;0,DH68&lt;&gt;""),IF(Title!$K$1=0,ROUNDDOWN((1000*DH$1)/DH68,2),ROUND((1000*DH$1)/DH68,2)),IF(DH68="","",0))</f>
        <v/>
      </c>
      <c r="DK68" s="74" t="str">
        <f ca="1">IF(OR(DH68&lt;&gt;"",DI68&lt;&gt;""),RANK(DL68,DL$5:INDIRECT(DK$1,TRUE)),"")</f>
        <v/>
      </c>
      <c r="DL68" s="77" t="str">
        <f t="shared" ca="1" si="39"/>
        <v/>
      </c>
      <c r="DM68" s="77" t="str">
        <f t="shared" ca="1" si="106"/>
        <v/>
      </c>
      <c r="DN68" s="105" t="str">
        <f ca="1">IF(DM68&lt;&gt;"",RANK(DM68,DM$5:INDIRECT(DN$1,TRUE)),"")</f>
        <v/>
      </c>
      <c r="DO68" s="114" t="str">
        <f ca="1">IF(AND('Raw Data'!AJ66&lt;&gt;"",'Raw Data'!AJ66&lt;&gt;0),ROUNDDOWN('Raw Data'!AJ66,Title!$M$1),"")</f>
        <v/>
      </c>
      <c r="DP68" s="110" t="str">
        <f ca="1">IF(AND('Raw Data'!AK66&lt;&gt;"",'Raw Data'!AK66&lt;&gt;0),'Raw Data'!AK66,"")</f>
        <v/>
      </c>
      <c r="DQ68" s="98" t="str">
        <f ca="1">IF(AND(DO68&gt;0,DO68&lt;&gt;""),IF(Title!$K$1=0,ROUNDDOWN((1000*DO$1)/DO68,2),ROUND((1000*DO$1)/DO68,2)),IF(DO68="","",0))</f>
        <v/>
      </c>
      <c r="DR68" s="74" t="str">
        <f ca="1">IF(OR(DO68&lt;&gt;"",DP68&lt;&gt;""),RANK(DS68,DS$5:INDIRECT(DR$1,TRUE)),"")</f>
        <v/>
      </c>
      <c r="DS68" s="77" t="str">
        <f t="shared" ca="1" si="40"/>
        <v/>
      </c>
      <c r="DT68" s="77" t="str">
        <f t="shared" ca="1" si="107"/>
        <v/>
      </c>
      <c r="DU68" s="105" t="str">
        <f ca="1">IF(DT68&lt;&gt;"",RANK(DT68,DT$5:INDIRECT(DU$1,TRUE)),"")</f>
        <v/>
      </c>
      <c r="DV68" s="114" t="str">
        <f ca="1">IF(AND('Raw Data'!AL66&lt;&gt;"",'Raw Data'!AL66&lt;&gt;0),ROUNDDOWN('Raw Data'!AL66,Title!$M$1),"")</f>
        <v/>
      </c>
      <c r="DW68" s="110" t="str">
        <f ca="1">IF(AND('Raw Data'!AM66&lt;&gt;"",'Raw Data'!AM66&lt;&gt;0),'Raw Data'!AM66,"")</f>
        <v/>
      </c>
      <c r="DX68" s="98" t="str">
        <f ca="1">IF(AND(DV68&gt;0,DV68&lt;&gt;""),IF(Title!$K$1=0,ROUNDDOWN((1000*DV$1)/DV68,2),ROUND((1000*DV$1)/DV68,2)),IF(DV68="","",0))</f>
        <v/>
      </c>
      <c r="DY68" s="74" t="str">
        <f ca="1">IF(OR(DV68&lt;&gt;"",DW68&lt;&gt;""),RANK(DZ68,DZ$5:INDIRECT(DY$1,TRUE)),"")</f>
        <v/>
      </c>
      <c r="DZ68" s="77" t="str">
        <f t="shared" ca="1" si="41"/>
        <v/>
      </c>
      <c r="EA68" s="77" t="str">
        <f t="shared" ca="1" si="108"/>
        <v/>
      </c>
      <c r="EB68" s="105" t="str">
        <f ca="1">IF(EA68&lt;&gt;"",RANK(EA68,EA$5:INDIRECT(EB$1,TRUE)),"")</f>
        <v/>
      </c>
      <c r="EC68" s="114" t="str">
        <f ca="1">IF(AND('Raw Data'!AN66&lt;&gt;"",'Raw Data'!AN66&lt;&gt;0),ROUNDDOWN('Raw Data'!AN66,Title!$M$1),"")</f>
        <v/>
      </c>
      <c r="ED68" s="110" t="str">
        <f ca="1">IF(AND('Raw Data'!AO66&lt;&gt;"",'Raw Data'!AO66&lt;&gt;0),'Raw Data'!AO66,"")</f>
        <v/>
      </c>
      <c r="EE68" s="98" t="str">
        <f ca="1">IF(AND(EC68&gt;0,EC68&lt;&gt;""),IF(Title!$K$1=0,ROUNDDOWN((1000*EC$1)/EC68,2),ROUND((1000*EC$1)/EC68,2)),IF(EC68="","",0))</f>
        <v/>
      </c>
      <c r="EF68" s="74" t="str">
        <f ca="1">IF(OR(EC68&lt;&gt;"",ED68&lt;&gt;""),RANK(EG68,EG$5:INDIRECT(EF$1,TRUE)),"")</f>
        <v/>
      </c>
      <c r="EG68" s="77" t="str">
        <f t="shared" ca="1" si="42"/>
        <v/>
      </c>
      <c r="EH68" s="77" t="str">
        <f t="shared" ca="1" si="109"/>
        <v/>
      </c>
      <c r="EI68" s="105" t="str">
        <f ca="1">IF(EH68&lt;&gt;"",RANK(EH68,EH$5:INDIRECT(EI$1,TRUE)),"")</f>
        <v/>
      </c>
      <c r="EJ68" s="114" t="str">
        <f ca="1">IF(AND('Raw Data'!AP66&lt;&gt;"",'Raw Data'!AP66&lt;&gt;0),ROUNDDOWN('Raw Data'!AP66,Title!$M$1),"")</f>
        <v/>
      </c>
      <c r="EK68" s="107" t="str">
        <f ca="1">IF(AND('Raw Data'!AQ66&lt;&gt;"",'Raw Data'!AQ66&lt;&gt;0),'Raw Data'!AQ66,"")</f>
        <v/>
      </c>
      <c r="EL68" s="98" t="str">
        <f ca="1">IF(AND(EJ68&gt;0,EJ68&lt;&gt;""),IF(Title!$K$1=0,ROUNDDOWN((1000*EJ$1)/EJ68,2),ROUND((1000*EJ$1)/EJ68,2)),IF(EJ68="","",0))</f>
        <v/>
      </c>
      <c r="EM68" s="74" t="str">
        <f ca="1">IF(OR(EJ68&lt;&gt;"",EK68&lt;&gt;""),RANK(EN68,EN$5:INDIRECT(EM$1,TRUE)),"")</f>
        <v/>
      </c>
      <c r="EN68" s="77" t="str">
        <f t="shared" ca="1" si="43"/>
        <v/>
      </c>
      <c r="EO68" s="77" t="str">
        <f t="shared" ca="1" si="110"/>
        <v/>
      </c>
      <c r="EP68" s="105" t="str">
        <f ca="1">IF(EO68&lt;&gt;"",RANK(EO68,EO$5:INDIRECT(EP$1,TRUE)),"")</f>
        <v/>
      </c>
      <c r="EQ68" s="74" t="str">
        <f t="shared" ca="1" si="44"/>
        <v>$ER$68:$FC$68</v>
      </c>
      <c r="ER68" s="77">
        <f t="shared" si="45"/>
        <v>0</v>
      </c>
      <c r="ES68" s="77">
        <f t="shared" ca="1" si="46"/>
        <v>0</v>
      </c>
      <c r="ET68" s="77">
        <f t="shared" ca="1" si="47"/>
        <v>0</v>
      </c>
      <c r="EU68" s="77">
        <f t="shared" ca="1" si="48"/>
        <v>0</v>
      </c>
      <c r="EV68" s="77">
        <f t="shared" ca="1" si="49"/>
        <v>0</v>
      </c>
      <c r="EW68" s="77">
        <f t="shared" ca="1" si="50"/>
        <v>0</v>
      </c>
      <c r="EX68" s="77">
        <f t="shared" ca="1" si="51"/>
        <v>0</v>
      </c>
      <c r="EY68" s="77">
        <f t="shared" ca="1" si="52"/>
        <v>0</v>
      </c>
      <c r="EZ68" s="77">
        <f t="shared" ca="1" si="53"/>
        <v>0</v>
      </c>
      <c r="FA68" s="77">
        <f t="shared" ca="1" si="54"/>
        <v>0</v>
      </c>
      <c r="FB68" s="77">
        <f t="shared" ca="1" si="55"/>
        <v>0</v>
      </c>
      <c r="FC68" s="77">
        <f t="shared" ca="1" si="56"/>
        <v>0</v>
      </c>
      <c r="FD68" s="77">
        <f t="shared" ca="1" si="57"/>
        <v>0</v>
      </c>
      <c r="FE68" s="77">
        <f t="shared" ca="1" si="58"/>
        <v>0</v>
      </c>
      <c r="FF68" s="77">
        <f t="shared" ca="1" si="59"/>
        <v>0</v>
      </c>
      <c r="FG68" s="77">
        <f t="shared" ca="1" si="60"/>
        <v>0</v>
      </c>
      <c r="FH68" s="77">
        <f t="shared" ca="1" si="61"/>
        <v>0</v>
      </c>
      <c r="FI68" s="77">
        <f t="shared" ca="1" si="62"/>
        <v>0</v>
      </c>
      <c r="FJ68" s="77">
        <f t="shared" ca="1" si="63"/>
        <v>0</v>
      </c>
      <c r="FK68" s="77">
        <f t="shared" ca="1" si="64"/>
        <v>0</v>
      </c>
      <c r="FL68" s="74" t="str">
        <f t="shared" si="65"/>
        <v>$FM$68:$FX$68</v>
      </c>
      <c r="FM68" s="78">
        <f t="shared" si="66"/>
        <v>0</v>
      </c>
      <c r="FN68" s="74">
        <f t="shared" si="67"/>
        <v>0</v>
      </c>
      <c r="FO68" s="74">
        <f t="shared" si="68"/>
        <v>0</v>
      </c>
      <c r="FP68" s="74">
        <f t="shared" si="69"/>
        <v>0</v>
      </c>
      <c r="FQ68" s="74">
        <f t="shared" si="70"/>
        <v>0</v>
      </c>
      <c r="FR68" s="74">
        <f t="shared" si="71"/>
        <v>0</v>
      </c>
      <c r="FS68" s="74">
        <f t="shared" si="72"/>
        <v>0</v>
      </c>
      <c r="FT68" s="74">
        <f t="shared" si="73"/>
        <v>0</v>
      </c>
      <c r="FU68" s="74">
        <f t="shared" si="74"/>
        <v>0</v>
      </c>
      <c r="FV68" s="74">
        <f t="shared" si="75"/>
        <v>0</v>
      </c>
      <c r="FW68" s="74">
        <f t="shared" si="76"/>
        <v>0</v>
      </c>
      <c r="FX68" s="74">
        <f t="shared" si="77"/>
        <v>0</v>
      </c>
      <c r="FY68" s="74">
        <f t="shared" si="78"/>
        <v>0</v>
      </c>
      <c r="FZ68" s="74">
        <f t="shared" si="79"/>
        <v>0</v>
      </c>
      <c r="GA68" s="74">
        <f t="shared" si="80"/>
        <v>0</v>
      </c>
      <c r="GB68" s="74">
        <f t="shared" si="81"/>
        <v>0</v>
      </c>
      <c r="GC68" s="74">
        <f t="shared" si="82"/>
        <v>0</v>
      </c>
      <c r="GD68" s="74">
        <f t="shared" si="83"/>
        <v>0</v>
      </c>
      <c r="GE68" s="74">
        <f t="shared" si="84"/>
        <v>0</v>
      </c>
      <c r="GF68" s="74">
        <f t="shared" si="85"/>
        <v>0</v>
      </c>
      <c r="GG68" s="74" t="str">
        <f t="shared" si="86"/>
        <v>GS68</v>
      </c>
      <c r="GH68" s="77">
        <f ca="1">GetDiscardScore($ER68:ER68,GH$1)</f>
        <v>0</v>
      </c>
      <c r="GI68" s="77">
        <f ca="1">GetDiscardScore($ER68:ES68,GI$1)</f>
        <v>0</v>
      </c>
      <c r="GJ68" s="77">
        <f ca="1">GetDiscardScore($ER68:ET68,GJ$1)</f>
        <v>0</v>
      </c>
      <c r="GK68" s="77">
        <f ca="1">GetDiscardScore($ER68:EU68,GK$1)</f>
        <v>0</v>
      </c>
      <c r="GL68" s="77">
        <f ca="1">GetDiscardScore($ER68:EV68,GL$1)</f>
        <v>0</v>
      </c>
      <c r="GM68" s="77">
        <f ca="1">GetDiscardScore($ER68:EW68,GM$1)</f>
        <v>0</v>
      </c>
      <c r="GN68" s="77">
        <f ca="1">GetDiscardScore($ER68:EX68,GN$1)</f>
        <v>0</v>
      </c>
      <c r="GO68" s="77">
        <f ca="1">GetDiscardScore($ER68:EY68,GO$1)</f>
        <v>0</v>
      </c>
      <c r="GP68" s="77">
        <f ca="1">GetDiscardScore($ER68:EZ68,GP$1)</f>
        <v>0</v>
      </c>
      <c r="GQ68" s="77">
        <f ca="1">GetDiscardScore($ER68:FA68,GQ$1)</f>
        <v>0</v>
      </c>
      <c r="GR68" s="77">
        <f ca="1">GetDiscardScore($ER68:FB68,GR$1)</f>
        <v>0</v>
      </c>
      <c r="GS68" s="77">
        <f ca="1">GetDiscardScore($ER68:FC68,GS$1)</f>
        <v>0</v>
      </c>
      <c r="GT68" s="77">
        <f ca="1">GetDiscardScore($ER68:FD68,GT$1)</f>
        <v>0</v>
      </c>
      <c r="GU68" s="77">
        <f ca="1">GetDiscardScore($ER68:FE68,GU$1)</f>
        <v>0</v>
      </c>
      <c r="GV68" s="77">
        <f ca="1">GetDiscardScore($ER68:FF68,GV$1)</f>
        <v>0</v>
      </c>
      <c r="GW68" s="77">
        <f ca="1">GetDiscardScore($ER68:FG68,GW$1)</f>
        <v>0</v>
      </c>
      <c r="GX68" s="77">
        <f ca="1">GetDiscardScore($ER68:FH68,GX$1)</f>
        <v>0</v>
      </c>
      <c r="GY68" s="77">
        <f ca="1">GetDiscardScore($ER68:FI68,GY$1)</f>
        <v>0</v>
      </c>
      <c r="GZ68" s="77">
        <f ca="1">GetDiscardScore($ER68:FJ68,GZ$1)</f>
        <v>0</v>
      </c>
      <c r="HA68" s="77">
        <f ca="1">GetDiscardScore($ER68:FK68,HA$1)</f>
        <v>0</v>
      </c>
      <c r="HB68" s="79" t="str">
        <f t="shared" ca="1" si="87"/>
        <v/>
      </c>
      <c r="HC68" s="78" t="str">
        <f ca="1">IF(HB68&lt;&gt;"",RANK(HB68,HB$5:INDIRECT(HC$1,TRUE),0),"")</f>
        <v/>
      </c>
      <c r="HD68" s="76" t="str">
        <f t="shared" ca="1" si="88"/>
        <v/>
      </c>
    </row>
    <row r="69" spans="1:212" s="74" customFormat="1" ht="11.25">
      <c r="A69" s="39">
        <v>65</v>
      </c>
      <c r="B69" s="39" t="str">
        <f ca="1">IF('Raw Data'!B67&lt;&gt;"",'Raw Data'!B67,"")</f>
        <v/>
      </c>
      <c r="C69" s="74" t="str">
        <f ca="1">IF('Raw Data'!C67&lt;&gt;"",'Raw Data'!C67,"")</f>
        <v/>
      </c>
      <c r="D69" s="40" t="str">
        <f t="shared" ca="1" si="22"/>
        <v/>
      </c>
      <c r="E69" s="75" t="str">
        <f t="shared" ca="1" si="23"/>
        <v/>
      </c>
      <c r="F69" s="100" t="str">
        <f t="shared" ref="F69:F103" ca="1" si="111">HD69</f>
        <v/>
      </c>
      <c r="G69" s="114" t="str">
        <f ca="1">IF(AND('Raw Data'!D67&lt;&gt;"",'Raw Data'!D67&lt;&gt;0),ROUNDDOWN('Raw Data'!D67,Title!$M$1),"")</f>
        <v/>
      </c>
      <c r="H69" s="110" t="str">
        <f ca="1">IF(AND('Raw Data'!E67&lt;&gt;"",'Raw Data'!E67&lt;&gt;0),'Raw Data'!E67,"")</f>
        <v/>
      </c>
      <c r="I69" s="98" t="str">
        <f ca="1">IF(AND(G69&lt;&gt;"",G69&gt;0),IF(Title!$K$1=0,ROUNDDOWN((1000*G$1)/G69,2),ROUND((1000*G$1)/G69,2)),IF(G69="","",0))</f>
        <v/>
      </c>
      <c r="J69" s="74" t="str">
        <f ca="1">IF(K69&lt;&gt;0,RANK(K69,K$5:INDIRECT(J$1,TRUE)),"")</f>
        <v/>
      </c>
      <c r="K69" s="77">
        <f t="shared" ca="1" si="89"/>
        <v>0</v>
      </c>
      <c r="L69" s="77" t="str">
        <f t="shared" ref="L69:L103" ca="1" si="112">IF(AND($C$2&gt;0,B69&lt;&gt;""),ROUND(SUM(ER69:ER69)+SUM(FM69:FM69)-SUM(GH69),2),"")</f>
        <v/>
      </c>
      <c r="M69" s="105" t="str">
        <f ca="1">IF(L69&lt;&gt;"",RANK(L69,L$5:INDIRECT(M$1,TRUE)),"")</f>
        <v/>
      </c>
      <c r="N69" s="114" t="str">
        <f ca="1">IF(AND('Raw Data'!F67&lt;&gt;"",'Raw Data'!F67&lt;&gt;0),ROUNDDOWN('Raw Data'!F67,Title!$M$1),"")</f>
        <v/>
      </c>
      <c r="O69" s="110" t="str">
        <f ca="1">IF(AND('Raw Data'!G67&lt;&gt;"",'Raw Data'!G67&lt;&gt;0),'Raw Data'!G67,"")</f>
        <v/>
      </c>
      <c r="P69" s="98" t="str">
        <f ca="1">IF(AND(N69&gt;0,N69&lt;&gt;""),IF(Title!$K$1=0,ROUNDDOWN((1000*N$1)/N69,2),ROUND((1000*N$1)/N69,2)),IF(N69="","",0))</f>
        <v/>
      </c>
      <c r="Q69" s="74" t="str">
        <f ca="1">IF(OR(N69&lt;&gt;"",O69&lt;&gt;""),RANK(R69,R$5:INDIRECT(Q$1,TRUE)),"")</f>
        <v/>
      </c>
      <c r="R69" s="77" t="str">
        <f t="shared" ca="1" si="24"/>
        <v/>
      </c>
      <c r="S69" s="77" t="str">
        <f t="shared" ref="S69:S103" ca="1" si="113">IF(AND($C$2&gt;1,B69&lt;&gt;""),ROUND(SUM(ER69:ES69)+SUM(FM69:FN69)-SUM(GI69),2),"")</f>
        <v/>
      </c>
      <c r="T69" s="105" t="str">
        <f ca="1">IF(S69&lt;&gt;"",RANK(S69,S$5:INDIRECT(T$1,TRUE)),"")</f>
        <v/>
      </c>
      <c r="U69" s="114" t="str">
        <f ca="1">IF(AND('Raw Data'!H67&lt;&gt;"",'Raw Data'!H67&lt;&gt;0),ROUNDDOWN('Raw Data'!H67,Title!$M$1),"")</f>
        <v/>
      </c>
      <c r="V69" s="110" t="str">
        <f ca="1">IF(AND('Raw Data'!I67&lt;&gt;"",'Raw Data'!I67&lt;&gt;0),'Raw Data'!I67,"")</f>
        <v/>
      </c>
      <c r="W69" s="98" t="str">
        <f ca="1">IF(AND(U69&gt;0,U69&lt;&gt;""),IF(Title!$K$1=0,ROUNDDOWN((1000*U$1)/U69,2),ROUND((1000*U$1)/U69,2)),IF(U69="","",0))</f>
        <v/>
      </c>
      <c r="X69" s="74" t="str">
        <f ca="1">IF(OR(U69&lt;&gt;"",V69&lt;&gt;""),RANK(Y69,Y$5:INDIRECT(X$1,TRUE)),"")</f>
        <v/>
      </c>
      <c r="Y69" s="77" t="str">
        <f t="shared" ca="1" si="25"/>
        <v/>
      </c>
      <c r="Z69" s="77" t="str">
        <f t="shared" ref="Z69:Z103" ca="1" si="114">IF(AND($C$2&gt;2,B69&lt;&gt;""),ROUND(SUM(ER69:ET69)+SUM(FM69:FO69)-SUM(GJ69),2),"")</f>
        <v/>
      </c>
      <c r="AA69" s="105" t="str">
        <f ca="1">IF(Z69&lt;&gt;"",RANK(Z69,Z$5:INDIRECT(AA$1,TRUE)),"")</f>
        <v/>
      </c>
      <c r="AB69" s="114" t="str">
        <f ca="1">IF(AND('Raw Data'!J67&lt;&gt;"",'Raw Data'!J67&lt;&gt;0),ROUNDDOWN('Raw Data'!J67,Title!$M$1),"")</f>
        <v/>
      </c>
      <c r="AC69" s="110" t="str">
        <f ca="1">IF(AND('Raw Data'!K67&lt;&gt;"",'Raw Data'!K67&lt;&gt;0),'Raw Data'!K67,"")</f>
        <v/>
      </c>
      <c r="AD69" s="98" t="str">
        <f ca="1">IF(AND(AB69&gt;0,AB69&lt;&gt;""),IF(Title!$K$1=0,ROUNDDOWN((1000*AB$1)/AB69,2),ROUND((1000*AB$1)/AB69,2)),IF(AB69="","",0))</f>
        <v/>
      </c>
      <c r="AE69" s="74" t="str">
        <f ca="1">IF(OR(AB69&lt;&gt;"",AC69&lt;&gt;""),RANK(AF69,AF$5:INDIRECT(AE$1,TRUE)),"")</f>
        <v/>
      </c>
      <c r="AF69" s="77" t="str">
        <f t="shared" ca="1" si="26"/>
        <v/>
      </c>
      <c r="AG69" s="77" t="str">
        <f t="shared" ref="AG69:AG103" ca="1" si="115">IF(AND($C$2&gt;3,B69&lt;&gt;""),ROUND(SUM(ER69:EU69)+SUM(FM69:FP69)-SUM(GK69),2),"")</f>
        <v/>
      </c>
      <c r="AH69" s="105" t="str">
        <f ca="1">IF(AG69&lt;&gt;"",RANK(AG69,AG$5:INDIRECT(AH$1,TRUE)),"")</f>
        <v/>
      </c>
      <c r="AI69" s="114" t="str">
        <f ca="1">IF(AND('Raw Data'!L67&lt;&gt;"",'Raw Data'!L67&lt;&gt;0),ROUNDDOWN('Raw Data'!L67,Title!$M$1),"")</f>
        <v/>
      </c>
      <c r="AJ69" s="110" t="str">
        <f ca="1">IF(AND('Raw Data'!M67&lt;&gt;"",'Raw Data'!M67&lt;&gt;0),'Raw Data'!M67,"")</f>
        <v/>
      </c>
      <c r="AK69" s="98" t="str">
        <f ca="1">IF(AND(AI69&gt;0,AI69&lt;&gt;""),IF(Title!$K$1=0,ROUNDDOWN((1000*AI$1)/AI69,2),ROUND((1000*AI$1)/AI69,2)),IF(AI69="","",0))</f>
        <v/>
      </c>
      <c r="AL69" s="74" t="str">
        <f ca="1">IF(OR(AI69&lt;&gt;"",AJ69&lt;&gt;""),RANK(AM69,AM$5:INDIRECT(AL$1,TRUE)),"")</f>
        <v/>
      </c>
      <c r="AM69" s="77" t="str">
        <f t="shared" ca="1" si="27"/>
        <v/>
      </c>
      <c r="AN69" s="77" t="str">
        <f t="shared" ref="AN69:AN103" ca="1" si="116">IF(AND($C$2&gt;4,B69&lt;&gt;""),ROUND(SUM(ER69:EV69)+SUM(FM69:FQ69)-SUM(GL69),2),"")</f>
        <v/>
      </c>
      <c r="AO69" s="105" t="str">
        <f ca="1">IF(AN69&lt;&gt;"",RANK(AN69,AN$5:INDIRECT(AO$1,TRUE)),"")</f>
        <v/>
      </c>
      <c r="AP69" s="114" t="str">
        <f ca="1">IF(AND('Raw Data'!N67&lt;&gt;"",'Raw Data'!N67&lt;&gt;0),ROUNDDOWN('Raw Data'!N67,Title!$M$1),"")</f>
        <v/>
      </c>
      <c r="AQ69" s="110" t="str">
        <f ca="1">IF(AND('Raw Data'!O67&lt;&gt;"",'Raw Data'!O67&lt;&gt;0),'Raw Data'!O67,"")</f>
        <v/>
      </c>
      <c r="AR69" s="98" t="str">
        <f ca="1">IF(AND(AP69&gt;0,AP69&lt;&gt;""),IF(Title!$K$1=0,ROUNDDOWN((1000*AP$1)/AP69,2),ROUND((1000*AP$1)/AP69,2)),IF(AP69="","",0))</f>
        <v/>
      </c>
      <c r="AS69" s="74" t="str">
        <f ca="1">IF(OR(AP69&lt;&gt;"",AQ69&lt;&gt;""),RANK(AT69,AT$5:INDIRECT(AS$1,TRUE)),"")</f>
        <v/>
      </c>
      <c r="AT69" s="77" t="str">
        <f t="shared" ca="1" si="28"/>
        <v/>
      </c>
      <c r="AU69" s="77" t="str">
        <f t="shared" ref="AU69:AU103" ca="1" si="117">IF(AND($C$2&gt;5,B69&lt;&gt;""),ROUND(SUM(ER69:EW69)+SUM(FM69:FR69)-SUM(GM69),2),"")</f>
        <v/>
      </c>
      <c r="AV69" s="105" t="str">
        <f ca="1">IF(AU69&lt;&gt;"",RANK(AU69,AU$5:INDIRECT(AV$1,TRUE)),"")</f>
        <v/>
      </c>
      <c r="AW69" s="114" t="str">
        <f ca="1">IF(AND('Raw Data'!P67&lt;&gt;"",'Raw Data'!P67&lt;&gt;0),ROUNDDOWN('Raw Data'!P67,Title!$M$1),"")</f>
        <v/>
      </c>
      <c r="AX69" s="110" t="str">
        <f ca="1">IF(AND('Raw Data'!Q67&lt;&gt;"",'Raw Data'!Q67&lt;&gt;0),'Raw Data'!Q67,"")</f>
        <v/>
      </c>
      <c r="AY69" s="98" t="str">
        <f ca="1">IF(AND(AW69&gt;0,AW69&lt;&gt;""),IF(Title!$K$1=0,ROUNDDOWN((1000*AW$1)/AW69,2),ROUND((1000*AW$1)/AW69,2)),IF(AW69="","",0))</f>
        <v/>
      </c>
      <c r="AZ69" s="74" t="str">
        <f ca="1">IF(OR(AW69&lt;&gt;"",AX69&lt;&gt;""),RANK(BA69,BA$5:INDIRECT(AZ$1,TRUE)),"")</f>
        <v/>
      </c>
      <c r="BA69" s="77" t="str">
        <f t="shared" ca="1" si="29"/>
        <v/>
      </c>
      <c r="BB69" s="77" t="str">
        <f t="shared" ref="BB69:BB103" ca="1" si="118">IF(AND($C$2&gt;6,B69&lt;&gt;""),ROUND(SUM(ER69:EX69)+SUM(FM69:FS69)-SUM(GN69),2),"")</f>
        <v/>
      </c>
      <c r="BC69" s="105" t="str">
        <f ca="1">IF(BB69&lt;&gt;"",RANK(BB69,BB$5:INDIRECT(BC$1,TRUE)),"")</f>
        <v/>
      </c>
      <c r="BD69" s="114" t="str">
        <f ca="1">IF(AND('Raw Data'!R67&lt;&gt;"",'Raw Data'!R67&lt;&gt;0),ROUNDDOWN('Raw Data'!R67,Title!$M$1),"")</f>
        <v/>
      </c>
      <c r="BE69" s="110" t="str">
        <f ca="1">IF(AND('Raw Data'!S67&lt;&gt;"",'Raw Data'!S67&lt;&gt;0),'Raw Data'!S67,"")</f>
        <v/>
      </c>
      <c r="BF69" s="98" t="str">
        <f ca="1">IF(AND(BD69&gt;0,BD69&lt;&gt;""),IF(Title!$K$1=0,ROUNDDOWN((1000*BD$1)/BD69,2),ROUND((1000*BD$1)/BD69,2)),IF(BD69="","",0))</f>
        <v/>
      </c>
      <c r="BG69" s="74" t="str">
        <f ca="1">IF(OR(BD69&lt;&gt;"",BE69&lt;&gt;""),RANK(BH69,BH$5:INDIRECT(BG$1,TRUE)),"")</f>
        <v/>
      </c>
      <c r="BH69" s="77" t="str">
        <f t="shared" ca="1" si="30"/>
        <v/>
      </c>
      <c r="BI69" s="77" t="str">
        <f t="shared" ref="BI69:BI103" ca="1" si="119">IF(AND($C$2&gt;7,B69&lt;&gt;""),ROUND(SUM(ER69:EY69)+SUM(FM69:FT69)-SUM(GO69),2),"")</f>
        <v/>
      </c>
      <c r="BJ69" s="105" t="str">
        <f ca="1">IF(BI69&lt;&gt;"",RANK(BI69,BI$5:INDIRECT(BJ$1,TRUE)),"")</f>
        <v/>
      </c>
      <c r="BK69" s="114" t="str">
        <f ca="1">IF(AND('Raw Data'!T67&lt;&gt;"",'Raw Data'!T67&lt;&gt;0),ROUNDDOWN('Raw Data'!T67,Title!$M$1),"")</f>
        <v/>
      </c>
      <c r="BL69" s="110" t="str">
        <f ca="1">IF(AND('Raw Data'!U67&lt;&gt;"",'Raw Data'!U67&lt;&gt;0),'Raw Data'!U67,"")</f>
        <v/>
      </c>
      <c r="BM69" s="98" t="str">
        <f t="shared" ca="1" si="31"/>
        <v/>
      </c>
      <c r="BN69" s="74" t="str">
        <f ca="1">IF(OR(BK69&lt;&gt;"",BL69&lt;&gt;""),RANK(BO69,BO$5:INDIRECT(BN$1,TRUE)),"")</f>
        <v/>
      </c>
      <c r="BO69" s="77" t="str">
        <f t="shared" ca="1" si="32"/>
        <v/>
      </c>
      <c r="BP69" s="77" t="str">
        <f t="shared" ref="BP69:BP103" ca="1" si="120">IF(AND($C$2&gt;8,B69&lt;&gt;""),ROUND(SUM(ER69:EZ69)+SUM(FM69:FU69)-SUM(GP69),2),"")</f>
        <v/>
      </c>
      <c r="BQ69" s="105" t="str">
        <f ca="1">IF(BP69&lt;&gt;"",RANK(BP69,BP$5:INDIRECT(BQ$1,TRUE)),"")</f>
        <v/>
      </c>
      <c r="BR69" s="114" t="str">
        <f ca="1">IF(AND('Raw Data'!V67&lt;&gt;"",'Raw Data'!V67&lt;&gt;0),ROUNDDOWN('Raw Data'!V67,Title!$M$1),"")</f>
        <v/>
      </c>
      <c r="BS69" s="110" t="str">
        <f ca="1">IF(AND('Raw Data'!W67&lt;&gt;"",'Raw Data'!W67&lt;&gt;0),'Raw Data'!W67,"")</f>
        <v/>
      </c>
      <c r="BT69" s="98" t="str">
        <f ca="1">IF(AND(BR69&gt;0,BR69&lt;&gt;""),IF(Title!$K$1=0,ROUNDDOWN((1000*BR$1)/BR69,2),ROUND((1000*BR$1)/BR69,2)),IF(BR69="","",0))</f>
        <v/>
      </c>
      <c r="BU69" s="74" t="str">
        <f ca="1">IF(OR(BR69&lt;&gt;"",BS69&lt;&gt;""),RANK(BV69,BV$5:INDIRECT(BU$1,TRUE)),"")</f>
        <v/>
      </c>
      <c r="BV69" s="77" t="str">
        <f t="shared" ca="1" si="33"/>
        <v/>
      </c>
      <c r="BW69" s="77" t="str">
        <f t="shared" ref="BW69:BW103" ca="1" si="121">IF(AND($C$2&gt;9,B69&lt;&gt;""),ROUND(SUM(ER69:FA69)+SUM(FM69:FV69)-SUM(GQ69),2),"")</f>
        <v/>
      </c>
      <c r="BX69" s="105" t="str">
        <f ca="1">IF(BW69&lt;&gt;"",RANK(BW69,BW$5:INDIRECT(BX$1,TRUE)),"")</f>
        <v/>
      </c>
      <c r="BY69" s="114" t="str">
        <f ca="1">IF(AND('Raw Data'!X67&lt;&gt;"",'Raw Data'!X67&lt;&gt;0),ROUNDDOWN('Raw Data'!X67,Title!$M$1),"")</f>
        <v/>
      </c>
      <c r="BZ69" s="110" t="str">
        <f ca="1">IF(AND('Raw Data'!Y67&lt;&gt;"",'Raw Data'!Y67&lt;&gt;0),'Raw Data'!Y67,"")</f>
        <v/>
      </c>
      <c r="CA69" s="98" t="str">
        <f ca="1">IF(AND(BY69&gt;0,BY69&lt;&gt;""),IF(Title!$K$1=0,ROUNDDOWN((1000*BY$1)/BY69,2),ROUND((1000*BY$1)/BY69,2)),IF(BY69="","",0))</f>
        <v/>
      </c>
      <c r="CB69" s="74" t="str">
        <f ca="1">IF(OR(BY69&lt;&gt;"",BZ69&lt;&gt;""),RANK(CC69,CC$5:INDIRECT(CB$1,TRUE)),"")</f>
        <v/>
      </c>
      <c r="CC69" s="77" t="str">
        <f t="shared" ca="1" si="34"/>
        <v/>
      </c>
      <c r="CD69" s="77" t="str">
        <f t="shared" ref="CD69:CD103" ca="1" si="122">IF(AND($C$2&gt;10,B69&lt;&gt;""),ROUND(SUM(ER69:FB69)+SUM(FM69:FW69)-SUM(GR69),2),"")</f>
        <v/>
      </c>
      <c r="CE69" s="105" t="str">
        <f ca="1">IF(CD69&lt;&gt;"",RANK(CD69,CD$5:INDIRECT(CE$1,TRUE)),"")</f>
        <v/>
      </c>
      <c r="CF69" s="114" t="str">
        <f ca="1">IF(AND('Raw Data'!Z67&lt;&gt;"",'Raw Data'!Z67&lt;&gt;0),ROUNDDOWN('Raw Data'!Z67,Title!$M$1),"")</f>
        <v/>
      </c>
      <c r="CG69" s="110" t="str">
        <f ca="1">IF(AND('Raw Data'!AA67&lt;&gt;"",'Raw Data'!AA67&lt;&gt;0),'Raw Data'!AA67,"")</f>
        <v/>
      </c>
      <c r="CH69" s="98" t="str">
        <f ca="1">IF(AND(CF69&gt;0,CF69&lt;&gt;""),IF(Title!$K$1=0,ROUNDDOWN((1000*CF$1)/CF69,2),ROUND((1000*CF$1)/CF69,2)),IF(CF69="","",0))</f>
        <v/>
      </c>
      <c r="CI69" s="74" t="str">
        <f ca="1">IF(OR(CF69&lt;&gt;"",CG69&lt;&gt;""),RANK(CJ69,CJ$5:INDIRECT(CI$1,TRUE)),"")</f>
        <v/>
      </c>
      <c r="CJ69" s="77" t="str">
        <f t="shared" ca="1" si="35"/>
        <v/>
      </c>
      <c r="CK69" s="77" t="str">
        <f t="shared" ref="CK69:CK103" ca="1" si="123">IF(AND($C$2&gt;11,B69&lt;&gt;""),ROUND(SUM(ER69:FC69)+SUM(FM69:FX69)-SUM(GS69),2),"")</f>
        <v/>
      </c>
      <c r="CL69" s="105" t="str">
        <f ca="1">IF(CK69&lt;&gt;"",RANK(CK69,CK$5:INDIRECT(CL$1,TRUE)),"")</f>
        <v/>
      </c>
      <c r="CM69" s="114" t="str">
        <f ca="1">IF(AND('Raw Data'!AB67&lt;&gt;"",'Raw Data'!AB67&lt;&gt;0),ROUNDDOWN('Raw Data'!AB67,Title!$M$1),"")</f>
        <v/>
      </c>
      <c r="CN69" s="110" t="str">
        <f ca="1">IF(AND('Raw Data'!AC67&lt;&gt;"",'Raw Data'!AC67&lt;&gt;0),'Raw Data'!AC67,"")</f>
        <v/>
      </c>
      <c r="CO69" s="98" t="str">
        <f ca="1">IF(AND(CM69&gt;0,CM69&lt;&gt;""),IF(Title!$K$1=0,ROUNDDOWN((1000*CM$1)/CM69,2),ROUND((1000*CM$1)/CM69,2)),IF(CM69="","",0))</f>
        <v/>
      </c>
      <c r="CP69" s="74" t="str">
        <f ca="1">IF(OR(CM69&lt;&gt;"",CN69&lt;&gt;""),RANK(CQ69,CQ$5:INDIRECT(CP$1,TRUE)),"")</f>
        <v/>
      </c>
      <c r="CQ69" s="77" t="str">
        <f t="shared" ca="1" si="36"/>
        <v/>
      </c>
      <c r="CR69" s="77" t="str">
        <f t="shared" ref="CR69:CR103" ca="1" si="124">IF(AND($C$2&gt;12,B69&lt;&gt;""),ROUND(SUM(ER69:FD69)+SUM(FM69:FY69)-SUM(GT69),2),"")</f>
        <v/>
      </c>
      <c r="CS69" s="105" t="str">
        <f ca="1">IF(CR69&lt;&gt;"",RANK(CR69,CR$5:INDIRECT(CS$1,TRUE)),"")</f>
        <v/>
      </c>
      <c r="CT69" s="114" t="str">
        <f ca="1">IF(AND('Raw Data'!AD67&lt;&gt;"",'Raw Data'!AD67&lt;&gt;0),ROUNDDOWN('Raw Data'!AD67,Title!$M$1),"")</f>
        <v/>
      </c>
      <c r="CU69" s="110" t="str">
        <f ca="1">IF(AND('Raw Data'!AE67&lt;&gt;"",'Raw Data'!AE67&lt;&gt;0),'Raw Data'!AE67,"")</f>
        <v/>
      </c>
      <c r="CV69" s="98" t="str">
        <f ca="1">IF(AND(CT69&gt;0,CT69&lt;&gt;""),IF(Title!$K$1=0,ROUNDDOWN((1000*CT$1)/CT69,2),ROUND((1000*CT$1)/CT69,2)),IF(CT69="","",0))</f>
        <v/>
      </c>
      <c r="CW69" s="74" t="str">
        <f ca="1">IF(OR(CT69&lt;&gt;"",CU69&lt;&gt;""),RANK(CX69,CX$5:INDIRECT(CW$1,TRUE)),"")</f>
        <v/>
      </c>
      <c r="CX69" s="77" t="str">
        <f t="shared" ca="1" si="37"/>
        <v/>
      </c>
      <c r="CY69" s="77" t="str">
        <f t="shared" ref="CY69:CY103" ca="1" si="125">IF(AND($C$2&gt;13,B69&lt;&gt;""),ROUND(SUM(ER69:FE69)+SUM(FM69:FZ69)-SUM(GU69),2),"")</f>
        <v/>
      </c>
      <c r="CZ69" s="105" t="str">
        <f ca="1">IF(CY69&lt;&gt;"",RANK(CY69,CY$5:INDIRECT(CZ$1,TRUE)),"")</f>
        <v/>
      </c>
      <c r="DA69" s="114" t="str">
        <f ca="1">IF(AND('Raw Data'!AF67&lt;&gt;"",'Raw Data'!AF67&lt;&gt;0),ROUNDDOWN('Raw Data'!AF67,Title!$M$1),"")</f>
        <v/>
      </c>
      <c r="DB69" s="110" t="str">
        <f ca="1">IF(AND('Raw Data'!AG67&lt;&gt;"",'Raw Data'!AG67&lt;&gt;0),'Raw Data'!AG67,"")</f>
        <v/>
      </c>
      <c r="DC69" s="98" t="str">
        <f ca="1">IF(AND(DA69&gt;0,DA69&lt;&gt;""),IF(Title!$K$1=0,ROUNDDOWN((1000*DA$1)/DA69,2),ROUND((1000*DA$1)/DA69,2)),IF(DA69="","",0))</f>
        <v/>
      </c>
      <c r="DD69" s="74" t="str">
        <f ca="1">IF(OR(DA69&lt;&gt;"",DB69&lt;&gt;""),RANK(DE69,DE$5:INDIRECT(DD$1,TRUE)),"")</f>
        <v/>
      </c>
      <c r="DE69" s="77" t="str">
        <f t="shared" ca="1" si="38"/>
        <v/>
      </c>
      <c r="DF69" s="77" t="str">
        <f t="shared" ref="DF69:DF103" ca="1" si="126">IF(AND($C$2&gt;14,B69&lt;&gt;""),ROUND(SUM(ER69:FF69)+SUM(FM69:GA69)-SUM(GV69),2),"")</f>
        <v/>
      </c>
      <c r="DG69" s="105" t="str">
        <f ca="1">IF(DF69&lt;&gt;"",RANK(DF69,DF$5:INDIRECT(DG$1,TRUE)),"")</f>
        <v/>
      </c>
      <c r="DH69" s="114" t="str">
        <f ca="1">IF(AND('Raw Data'!AH67&lt;&gt;"",'Raw Data'!AH67&lt;&gt;0),ROUNDDOWN('Raw Data'!AH67,Title!$M$1),"")</f>
        <v/>
      </c>
      <c r="DI69" s="110" t="str">
        <f ca="1">IF(AND('Raw Data'!AI67&lt;&gt;"",'Raw Data'!AI67&lt;&gt;0),'Raw Data'!AI67,"")</f>
        <v/>
      </c>
      <c r="DJ69" s="98" t="str">
        <f ca="1">IF(AND(DH69&gt;0,DH69&lt;&gt;""),IF(Title!$K$1=0,ROUNDDOWN((1000*DH$1)/DH69,2),ROUND((1000*DH$1)/DH69,2)),IF(DH69="","",0))</f>
        <v/>
      </c>
      <c r="DK69" s="74" t="str">
        <f ca="1">IF(OR(DH69&lt;&gt;"",DI69&lt;&gt;""),RANK(DL69,DL$5:INDIRECT(DK$1,TRUE)),"")</f>
        <v/>
      </c>
      <c r="DL69" s="77" t="str">
        <f t="shared" ca="1" si="39"/>
        <v/>
      </c>
      <c r="DM69" s="77" t="str">
        <f t="shared" ref="DM69:DM103" ca="1" si="127">IF(AND($C$2&gt;15,B69&lt;&gt;""),ROUND(SUM(ER69:FG69)+SUM(FM69:GB69)-SUM(GW69),2),"")</f>
        <v/>
      </c>
      <c r="DN69" s="105" t="str">
        <f ca="1">IF(DM69&lt;&gt;"",RANK(DM69,DM$5:INDIRECT(DN$1,TRUE)),"")</f>
        <v/>
      </c>
      <c r="DO69" s="114" t="str">
        <f ca="1">IF(AND('Raw Data'!AJ67&lt;&gt;"",'Raw Data'!AJ67&lt;&gt;0),ROUNDDOWN('Raw Data'!AJ67,Title!$M$1),"")</f>
        <v/>
      </c>
      <c r="DP69" s="110" t="str">
        <f ca="1">IF(AND('Raw Data'!AK67&lt;&gt;"",'Raw Data'!AK67&lt;&gt;0),'Raw Data'!AK67,"")</f>
        <v/>
      </c>
      <c r="DQ69" s="98" t="str">
        <f ca="1">IF(AND(DO69&gt;0,DO69&lt;&gt;""),IF(Title!$K$1=0,ROUNDDOWN((1000*DO$1)/DO69,2),ROUND((1000*DO$1)/DO69,2)),IF(DO69="","",0))</f>
        <v/>
      </c>
      <c r="DR69" s="74" t="str">
        <f ca="1">IF(OR(DO69&lt;&gt;"",DP69&lt;&gt;""),RANK(DS69,DS$5:INDIRECT(DR$1,TRUE)),"")</f>
        <v/>
      </c>
      <c r="DS69" s="77" t="str">
        <f t="shared" ca="1" si="40"/>
        <v/>
      </c>
      <c r="DT69" s="77" t="str">
        <f t="shared" ref="DT69:DT103" ca="1" si="128">IF(AND($C$2&gt;15,B69&lt;&gt;""),ROUND(SUM(ER69:FH69)+SUM(FM69:GC69)-SUM(GX69),2),"")</f>
        <v/>
      </c>
      <c r="DU69" s="105" t="str">
        <f ca="1">IF(DT69&lt;&gt;"",RANK(DT69,DT$5:INDIRECT(DU$1,TRUE)),"")</f>
        <v/>
      </c>
      <c r="DV69" s="114" t="str">
        <f ca="1">IF(AND('Raw Data'!AL67&lt;&gt;"",'Raw Data'!AL67&lt;&gt;0),ROUNDDOWN('Raw Data'!AL67,Title!$M$1),"")</f>
        <v/>
      </c>
      <c r="DW69" s="110" t="str">
        <f ca="1">IF(AND('Raw Data'!AM67&lt;&gt;"",'Raw Data'!AM67&lt;&gt;0),'Raw Data'!AM67,"")</f>
        <v/>
      </c>
      <c r="DX69" s="98" t="str">
        <f ca="1">IF(AND(DV69&gt;0,DV69&lt;&gt;""),IF(Title!$K$1=0,ROUNDDOWN((1000*DV$1)/DV69,2),ROUND((1000*DV$1)/DV69,2)),IF(DV69="","",0))</f>
        <v/>
      </c>
      <c r="DY69" s="74" t="str">
        <f ca="1">IF(OR(DV69&lt;&gt;"",DW69&lt;&gt;""),RANK(DZ69,DZ$5:INDIRECT(DY$1,TRUE)),"")</f>
        <v/>
      </c>
      <c r="DZ69" s="77" t="str">
        <f t="shared" ca="1" si="41"/>
        <v/>
      </c>
      <c r="EA69" s="77" t="str">
        <f t="shared" ref="EA69:EA103" ca="1" si="129">IF(AND($C$2&gt;15,B69&lt;&gt;""),ROUND(SUM(ER69:FI69)+SUM(FM69:GD69)-SUM(GY69),2),"")</f>
        <v/>
      </c>
      <c r="EB69" s="105" t="str">
        <f ca="1">IF(EA69&lt;&gt;"",RANK(EA69,EA$5:INDIRECT(EB$1,TRUE)),"")</f>
        <v/>
      </c>
      <c r="EC69" s="114" t="str">
        <f ca="1">IF(AND('Raw Data'!AN67&lt;&gt;"",'Raw Data'!AN67&lt;&gt;0),ROUNDDOWN('Raw Data'!AN67,Title!$M$1),"")</f>
        <v/>
      </c>
      <c r="ED69" s="110" t="str">
        <f ca="1">IF(AND('Raw Data'!AO67&lt;&gt;"",'Raw Data'!AO67&lt;&gt;0),'Raw Data'!AO67,"")</f>
        <v/>
      </c>
      <c r="EE69" s="98" t="str">
        <f ca="1">IF(AND(EC69&gt;0,EC69&lt;&gt;""),IF(Title!$K$1=0,ROUNDDOWN((1000*EC$1)/EC69,2),ROUND((1000*EC$1)/EC69,2)),IF(EC69="","",0))</f>
        <v/>
      </c>
      <c r="EF69" s="74" t="str">
        <f ca="1">IF(OR(EC69&lt;&gt;"",ED69&lt;&gt;""),RANK(EG69,EG$5:INDIRECT(EF$1,TRUE)),"")</f>
        <v/>
      </c>
      <c r="EG69" s="77" t="str">
        <f t="shared" ca="1" si="42"/>
        <v/>
      </c>
      <c r="EH69" s="77" t="str">
        <f t="shared" ref="EH69:EH103" ca="1" si="130">IF(AND($C$2&gt;15,B69&lt;&gt;""),ROUND(SUM(ER69:FJ69)+SUM(FM69:GE69)-SUM(GZ69),2),"")</f>
        <v/>
      </c>
      <c r="EI69" s="105" t="str">
        <f ca="1">IF(EH69&lt;&gt;"",RANK(EH69,EH$5:INDIRECT(EI$1,TRUE)),"")</f>
        <v/>
      </c>
      <c r="EJ69" s="114" t="str">
        <f ca="1">IF(AND('Raw Data'!AP67&lt;&gt;"",'Raw Data'!AP67&lt;&gt;0),ROUNDDOWN('Raw Data'!AP67,Title!$M$1),"")</f>
        <v/>
      </c>
      <c r="EK69" s="107" t="str">
        <f ca="1">IF(AND('Raw Data'!AQ67&lt;&gt;"",'Raw Data'!AQ67&lt;&gt;0),'Raw Data'!AQ67,"")</f>
        <v/>
      </c>
      <c r="EL69" s="98" t="str">
        <f ca="1">IF(AND(EJ69&gt;0,EJ69&lt;&gt;""),IF(Title!$K$1=0,ROUNDDOWN((1000*EJ$1)/EJ69,2),ROUND((1000*EJ$1)/EJ69,2)),IF(EJ69="","",0))</f>
        <v/>
      </c>
      <c r="EM69" s="74" t="str">
        <f ca="1">IF(OR(EJ69&lt;&gt;"",EK69&lt;&gt;""),RANK(EN69,EN$5:INDIRECT(EM$1,TRUE)),"")</f>
        <v/>
      </c>
      <c r="EN69" s="77" t="str">
        <f t="shared" ca="1" si="43"/>
        <v/>
      </c>
      <c r="EO69" s="77" t="str">
        <f t="shared" ref="EO69:EO103" ca="1" si="131">IF(AND($C$2&gt;15,B69&lt;&gt;""),ROUND(SUM(ER69:FK69)+SUM(FM69:GF69)-SUM(HA69),2),"")</f>
        <v/>
      </c>
      <c r="EP69" s="105" t="str">
        <f ca="1">IF(EO69&lt;&gt;"",RANK(EO69,EO$5:INDIRECT(EP$1,TRUE)),"")</f>
        <v/>
      </c>
      <c r="EQ69" s="74" t="str">
        <f t="shared" ca="1" si="44"/>
        <v>$ER$69:$FC$69</v>
      </c>
      <c r="ER69" s="77">
        <f t="shared" si="45"/>
        <v>0</v>
      </c>
      <c r="ES69" s="77">
        <f t="shared" ca="1" si="46"/>
        <v>0</v>
      </c>
      <c r="ET69" s="77">
        <f t="shared" ca="1" si="47"/>
        <v>0</v>
      </c>
      <c r="EU69" s="77">
        <f t="shared" ca="1" si="48"/>
        <v>0</v>
      </c>
      <c r="EV69" s="77">
        <f t="shared" ca="1" si="49"/>
        <v>0</v>
      </c>
      <c r="EW69" s="77">
        <f t="shared" ca="1" si="50"/>
        <v>0</v>
      </c>
      <c r="EX69" s="77">
        <f t="shared" ca="1" si="51"/>
        <v>0</v>
      </c>
      <c r="EY69" s="77">
        <f t="shared" ca="1" si="52"/>
        <v>0</v>
      </c>
      <c r="EZ69" s="77">
        <f t="shared" ca="1" si="53"/>
        <v>0</v>
      </c>
      <c r="FA69" s="77">
        <f t="shared" ca="1" si="54"/>
        <v>0</v>
      </c>
      <c r="FB69" s="77">
        <f t="shared" ca="1" si="55"/>
        <v>0</v>
      </c>
      <c r="FC69" s="77">
        <f t="shared" ca="1" si="56"/>
        <v>0</v>
      </c>
      <c r="FD69" s="77">
        <f t="shared" ca="1" si="57"/>
        <v>0</v>
      </c>
      <c r="FE69" s="77">
        <f t="shared" ca="1" si="58"/>
        <v>0</v>
      </c>
      <c r="FF69" s="77">
        <f t="shared" ca="1" si="59"/>
        <v>0</v>
      </c>
      <c r="FG69" s="77">
        <f t="shared" ca="1" si="60"/>
        <v>0</v>
      </c>
      <c r="FH69" s="77">
        <f t="shared" ca="1" si="61"/>
        <v>0</v>
      </c>
      <c r="FI69" s="77">
        <f t="shared" ca="1" si="62"/>
        <v>0</v>
      </c>
      <c r="FJ69" s="77">
        <f t="shared" ca="1" si="63"/>
        <v>0</v>
      </c>
      <c r="FK69" s="77">
        <f t="shared" ca="1" si="64"/>
        <v>0</v>
      </c>
      <c r="FL69" s="74" t="str">
        <f t="shared" si="65"/>
        <v>$FM$69:$FX$69</v>
      </c>
      <c r="FM69" s="78">
        <f t="shared" si="66"/>
        <v>0</v>
      </c>
      <c r="FN69" s="74">
        <f t="shared" si="67"/>
        <v>0</v>
      </c>
      <c r="FO69" s="74">
        <f t="shared" si="68"/>
        <v>0</v>
      </c>
      <c r="FP69" s="74">
        <f t="shared" si="69"/>
        <v>0</v>
      </c>
      <c r="FQ69" s="74">
        <f t="shared" si="70"/>
        <v>0</v>
      </c>
      <c r="FR69" s="74">
        <f t="shared" si="71"/>
        <v>0</v>
      </c>
      <c r="FS69" s="74">
        <f t="shared" si="72"/>
        <v>0</v>
      </c>
      <c r="FT69" s="74">
        <f t="shared" si="73"/>
        <v>0</v>
      </c>
      <c r="FU69" s="74">
        <f t="shared" si="74"/>
        <v>0</v>
      </c>
      <c r="FV69" s="74">
        <f t="shared" si="75"/>
        <v>0</v>
      </c>
      <c r="FW69" s="74">
        <f t="shared" si="76"/>
        <v>0</v>
      </c>
      <c r="FX69" s="74">
        <f t="shared" si="77"/>
        <v>0</v>
      </c>
      <c r="FY69" s="74">
        <f t="shared" si="78"/>
        <v>0</v>
      </c>
      <c r="FZ69" s="74">
        <f t="shared" si="79"/>
        <v>0</v>
      </c>
      <c r="GA69" s="74">
        <f t="shared" si="80"/>
        <v>0</v>
      </c>
      <c r="GB69" s="74">
        <f t="shared" si="81"/>
        <v>0</v>
      </c>
      <c r="GC69" s="74">
        <f t="shared" si="82"/>
        <v>0</v>
      </c>
      <c r="GD69" s="74">
        <f t="shared" si="83"/>
        <v>0</v>
      </c>
      <c r="GE69" s="74">
        <f t="shared" si="84"/>
        <v>0</v>
      </c>
      <c r="GF69" s="74">
        <f t="shared" si="85"/>
        <v>0</v>
      </c>
      <c r="GG69" s="74" t="str">
        <f t="shared" si="86"/>
        <v>GS69</v>
      </c>
      <c r="GH69" s="77">
        <f ca="1">GetDiscardScore($ER69:ER69,GH$1)</f>
        <v>0</v>
      </c>
      <c r="GI69" s="77">
        <f ca="1">GetDiscardScore($ER69:ES69,GI$1)</f>
        <v>0</v>
      </c>
      <c r="GJ69" s="77">
        <f ca="1">GetDiscardScore($ER69:ET69,GJ$1)</f>
        <v>0</v>
      </c>
      <c r="GK69" s="77">
        <f ca="1">GetDiscardScore($ER69:EU69,GK$1)</f>
        <v>0</v>
      </c>
      <c r="GL69" s="77">
        <f ca="1">GetDiscardScore($ER69:EV69,GL$1)</f>
        <v>0</v>
      </c>
      <c r="GM69" s="77">
        <f ca="1">GetDiscardScore($ER69:EW69,GM$1)</f>
        <v>0</v>
      </c>
      <c r="GN69" s="77">
        <f ca="1">GetDiscardScore($ER69:EX69,GN$1)</f>
        <v>0</v>
      </c>
      <c r="GO69" s="77">
        <f ca="1">GetDiscardScore($ER69:EY69,GO$1)</f>
        <v>0</v>
      </c>
      <c r="GP69" s="77">
        <f ca="1">GetDiscardScore($ER69:EZ69,GP$1)</f>
        <v>0</v>
      </c>
      <c r="GQ69" s="77">
        <f ca="1">GetDiscardScore($ER69:FA69,GQ$1)</f>
        <v>0</v>
      </c>
      <c r="GR69" s="77">
        <f ca="1">GetDiscardScore($ER69:FB69,GR$1)</f>
        <v>0</v>
      </c>
      <c r="GS69" s="77">
        <f ca="1">GetDiscardScore($ER69:FC69,GS$1)</f>
        <v>0</v>
      </c>
      <c r="GT69" s="77">
        <f ca="1">GetDiscardScore($ER69:FD69,GT$1)</f>
        <v>0</v>
      </c>
      <c r="GU69" s="77">
        <f ca="1">GetDiscardScore($ER69:FE69,GU$1)</f>
        <v>0</v>
      </c>
      <c r="GV69" s="77">
        <f ca="1">GetDiscardScore($ER69:FF69,GV$1)</f>
        <v>0</v>
      </c>
      <c r="GW69" s="77">
        <f ca="1">GetDiscardScore($ER69:FG69,GW$1)</f>
        <v>0</v>
      </c>
      <c r="GX69" s="77">
        <f ca="1">GetDiscardScore($ER69:FH69,GX$1)</f>
        <v>0</v>
      </c>
      <c r="GY69" s="77">
        <f ca="1">GetDiscardScore($ER69:FI69,GY$1)</f>
        <v>0</v>
      </c>
      <c r="GZ69" s="77">
        <f ca="1">GetDiscardScore($ER69:FJ69,GZ$1)</f>
        <v>0</v>
      </c>
      <c r="HA69" s="77">
        <f ca="1">GetDiscardScore($ER69:FK69,HA$1)</f>
        <v>0</v>
      </c>
      <c r="HB69" s="79" t="str">
        <f t="shared" ca="1" si="87"/>
        <v/>
      </c>
      <c r="HC69" s="78" t="str">
        <f ca="1">IF(HB69&lt;&gt;"",RANK(HB69,HB$5:INDIRECT(HC$1,TRUE),0),"")</f>
        <v/>
      </c>
      <c r="HD69" s="76" t="str">
        <f t="shared" ca="1" si="88"/>
        <v/>
      </c>
    </row>
    <row r="70" spans="1:212" s="74" customFormat="1" ht="11.25">
      <c r="A70" s="39">
        <v>66</v>
      </c>
      <c r="B70" s="39" t="str">
        <f ca="1">IF('Raw Data'!B68&lt;&gt;"",'Raw Data'!B68,"")</f>
        <v/>
      </c>
      <c r="C70" s="74" t="str">
        <f ca="1">IF('Raw Data'!C68&lt;&gt;"",'Raw Data'!C68,"")</f>
        <v/>
      </c>
      <c r="D70" s="40" t="str">
        <f t="shared" ref="D70:D103" ca="1" si="132">HB70</f>
        <v/>
      </c>
      <c r="E70" s="75" t="str">
        <f t="shared" ref="E70:E103" ca="1" si="133">IF($C$2&gt;0,HC70,"")</f>
        <v/>
      </c>
      <c r="F70" s="100" t="str">
        <f t="shared" ca="1" si="111"/>
        <v/>
      </c>
      <c r="G70" s="114" t="str">
        <f ca="1">IF(AND('Raw Data'!D68&lt;&gt;"",'Raw Data'!D68&lt;&gt;0),ROUNDDOWN('Raw Data'!D68,Title!$M$1),"")</f>
        <v/>
      </c>
      <c r="H70" s="110" t="str">
        <f ca="1">IF(AND('Raw Data'!E68&lt;&gt;"",'Raw Data'!E68&lt;&gt;0),'Raw Data'!E68,"")</f>
        <v/>
      </c>
      <c r="I70" s="98" t="str">
        <f ca="1">IF(AND(G70&lt;&gt;"",G70&gt;0),IF(Title!$K$1=0,ROUNDDOWN((1000*G$1)/G70,2),ROUND((1000*G$1)/G70,2)),IF(G70="","",0))</f>
        <v/>
      </c>
      <c r="J70" s="74" t="str">
        <f ca="1">IF(K70&lt;&gt;0,RANK(K70,K$5:INDIRECT(J$1,TRUE)),"")</f>
        <v/>
      </c>
      <c r="K70" s="77">
        <f t="shared" ca="1" si="89"/>
        <v>0</v>
      </c>
      <c r="L70" s="77" t="str">
        <f t="shared" ca="1" si="112"/>
        <v/>
      </c>
      <c r="M70" s="105" t="str">
        <f ca="1">IF(L70&lt;&gt;"",RANK(L70,L$5:INDIRECT(M$1,TRUE)),"")</f>
        <v/>
      </c>
      <c r="N70" s="114" t="str">
        <f ca="1">IF(AND('Raw Data'!F68&lt;&gt;"",'Raw Data'!F68&lt;&gt;0),ROUNDDOWN('Raw Data'!F68,Title!$M$1),"")</f>
        <v/>
      </c>
      <c r="O70" s="110" t="str">
        <f ca="1">IF(AND('Raw Data'!G68&lt;&gt;"",'Raw Data'!G68&lt;&gt;0),'Raw Data'!G68,"")</f>
        <v/>
      </c>
      <c r="P70" s="98" t="str">
        <f ca="1">IF(AND(N70&gt;0,N70&lt;&gt;""),IF(Title!$K$1=0,ROUNDDOWN((1000*N$1)/N70,2),ROUND((1000*N$1)/N70,2)),IF(N70="","",0))</f>
        <v/>
      </c>
      <c r="Q70" s="74" t="str">
        <f ca="1">IF(OR(N70&lt;&gt;"",O70&lt;&gt;""),RANK(R70,R$5:INDIRECT(Q$1,TRUE)),"")</f>
        <v/>
      </c>
      <c r="R70" s="77" t="str">
        <f t="shared" ref="R70:R103" ca="1" si="134">IF(AND(O70&lt;&gt;"",P70&lt;&gt;""),P70-O70,IF(AND(O70&lt;&gt;"",P70=""),0-O70,IF(P70&lt;&gt;"",P70,"")))</f>
        <v/>
      </c>
      <c r="S70" s="77" t="str">
        <f t="shared" ca="1" si="113"/>
        <v/>
      </c>
      <c r="T70" s="105" t="str">
        <f ca="1">IF(S70&lt;&gt;"",RANK(S70,S$5:INDIRECT(T$1,TRUE)),"")</f>
        <v/>
      </c>
      <c r="U70" s="114" t="str">
        <f ca="1">IF(AND('Raw Data'!H68&lt;&gt;"",'Raw Data'!H68&lt;&gt;0),ROUNDDOWN('Raw Data'!H68,Title!$M$1),"")</f>
        <v/>
      </c>
      <c r="V70" s="110" t="str">
        <f ca="1">IF(AND('Raw Data'!I68&lt;&gt;"",'Raw Data'!I68&lt;&gt;0),'Raw Data'!I68,"")</f>
        <v/>
      </c>
      <c r="W70" s="98" t="str">
        <f ca="1">IF(AND(U70&gt;0,U70&lt;&gt;""),IF(Title!$K$1=0,ROUNDDOWN((1000*U$1)/U70,2),ROUND((1000*U$1)/U70,2)),IF(U70="","",0))</f>
        <v/>
      </c>
      <c r="X70" s="74" t="str">
        <f ca="1">IF(OR(U70&lt;&gt;"",V70&lt;&gt;""),RANK(Y70,Y$5:INDIRECT(X$1,TRUE)),"")</f>
        <v/>
      </c>
      <c r="Y70" s="77" t="str">
        <f t="shared" ref="Y70:Y103" ca="1" si="135">IF(AND(V70&lt;&gt;"",W70&lt;&gt;""),W70-V70,IF(AND(V70&lt;&gt;"",W70=""),0-V70,IF(W70&lt;&gt;"",W70,"")))</f>
        <v/>
      </c>
      <c r="Z70" s="77" t="str">
        <f t="shared" ca="1" si="114"/>
        <v/>
      </c>
      <c r="AA70" s="105" t="str">
        <f ca="1">IF(Z70&lt;&gt;"",RANK(Z70,Z$5:INDIRECT(AA$1,TRUE)),"")</f>
        <v/>
      </c>
      <c r="AB70" s="114" t="str">
        <f ca="1">IF(AND('Raw Data'!J68&lt;&gt;"",'Raw Data'!J68&lt;&gt;0),ROUNDDOWN('Raw Data'!J68,Title!$M$1),"")</f>
        <v/>
      </c>
      <c r="AC70" s="110" t="str">
        <f ca="1">IF(AND('Raw Data'!K68&lt;&gt;"",'Raw Data'!K68&lt;&gt;0),'Raw Data'!K68,"")</f>
        <v/>
      </c>
      <c r="AD70" s="98" t="str">
        <f ca="1">IF(AND(AB70&gt;0,AB70&lt;&gt;""),IF(Title!$K$1=0,ROUNDDOWN((1000*AB$1)/AB70,2),ROUND((1000*AB$1)/AB70,2)),IF(AB70="","",0))</f>
        <v/>
      </c>
      <c r="AE70" s="74" t="str">
        <f ca="1">IF(OR(AB70&lt;&gt;"",AC70&lt;&gt;""),RANK(AF70,AF$5:INDIRECT(AE$1,TRUE)),"")</f>
        <v/>
      </c>
      <c r="AF70" s="77" t="str">
        <f t="shared" ref="AF70:AF103" ca="1" si="136">IF(AND(AC70&lt;&gt;"",AD70&lt;&gt;""),AD70-AC70,IF(AND(AC70&lt;&gt;"",AD70=""),0-AC70,IF(AD70&lt;&gt;"",AD70,"")))</f>
        <v/>
      </c>
      <c r="AG70" s="77" t="str">
        <f t="shared" ca="1" si="115"/>
        <v/>
      </c>
      <c r="AH70" s="105" t="str">
        <f ca="1">IF(AG70&lt;&gt;"",RANK(AG70,AG$5:INDIRECT(AH$1,TRUE)),"")</f>
        <v/>
      </c>
      <c r="AI70" s="114" t="str">
        <f ca="1">IF(AND('Raw Data'!L68&lt;&gt;"",'Raw Data'!L68&lt;&gt;0),ROUNDDOWN('Raw Data'!L68,Title!$M$1),"")</f>
        <v/>
      </c>
      <c r="AJ70" s="110" t="str">
        <f ca="1">IF(AND('Raw Data'!M68&lt;&gt;"",'Raw Data'!M68&lt;&gt;0),'Raw Data'!M68,"")</f>
        <v/>
      </c>
      <c r="AK70" s="98" t="str">
        <f ca="1">IF(AND(AI70&gt;0,AI70&lt;&gt;""),IF(Title!$K$1=0,ROUNDDOWN((1000*AI$1)/AI70,2),ROUND((1000*AI$1)/AI70,2)),IF(AI70="","",0))</f>
        <v/>
      </c>
      <c r="AL70" s="74" t="str">
        <f ca="1">IF(OR(AI70&lt;&gt;"",AJ70&lt;&gt;""),RANK(AM70,AM$5:INDIRECT(AL$1,TRUE)),"")</f>
        <v/>
      </c>
      <c r="AM70" s="77" t="str">
        <f t="shared" ref="AM70:AM103" ca="1" si="137">IF(AND(AJ70&lt;&gt;"",AK70&lt;&gt;""),AK70-AJ70,IF(AND(AJ70&lt;&gt;"",AK70=""),0-AJ70,IF(AK70&lt;&gt;"",AK70,"")))</f>
        <v/>
      </c>
      <c r="AN70" s="77" t="str">
        <f t="shared" ca="1" si="116"/>
        <v/>
      </c>
      <c r="AO70" s="105" t="str">
        <f ca="1">IF(AN70&lt;&gt;"",RANK(AN70,AN$5:INDIRECT(AO$1,TRUE)),"")</f>
        <v/>
      </c>
      <c r="AP70" s="114" t="str">
        <f ca="1">IF(AND('Raw Data'!N68&lt;&gt;"",'Raw Data'!N68&lt;&gt;0),ROUNDDOWN('Raw Data'!N68,Title!$M$1),"")</f>
        <v/>
      </c>
      <c r="AQ70" s="110" t="str">
        <f ca="1">IF(AND('Raw Data'!O68&lt;&gt;"",'Raw Data'!O68&lt;&gt;0),'Raw Data'!O68,"")</f>
        <v/>
      </c>
      <c r="AR70" s="98" t="str">
        <f ca="1">IF(AND(AP70&gt;0,AP70&lt;&gt;""),IF(Title!$K$1=0,ROUNDDOWN((1000*AP$1)/AP70,2),ROUND((1000*AP$1)/AP70,2)),IF(AP70="","",0))</f>
        <v/>
      </c>
      <c r="AS70" s="74" t="str">
        <f ca="1">IF(OR(AP70&lt;&gt;"",AQ70&lt;&gt;""),RANK(AT70,AT$5:INDIRECT(AS$1,TRUE)),"")</f>
        <v/>
      </c>
      <c r="AT70" s="77" t="str">
        <f t="shared" ref="AT70:AT103" ca="1" si="138">IF(AND(AQ70&lt;&gt;"",AR70&lt;&gt;""),AR70-AQ70,IF(AND(AQ70&lt;&gt;"",AR70=""),0-AQ70,IF(AR70&lt;&gt;"",AR70,"")))</f>
        <v/>
      </c>
      <c r="AU70" s="77" t="str">
        <f t="shared" ca="1" si="117"/>
        <v/>
      </c>
      <c r="AV70" s="105" t="str">
        <f ca="1">IF(AU70&lt;&gt;"",RANK(AU70,AU$5:INDIRECT(AV$1,TRUE)),"")</f>
        <v/>
      </c>
      <c r="AW70" s="114" t="str">
        <f ca="1">IF(AND('Raw Data'!P68&lt;&gt;"",'Raw Data'!P68&lt;&gt;0),ROUNDDOWN('Raw Data'!P68,Title!$M$1),"")</f>
        <v/>
      </c>
      <c r="AX70" s="110" t="str">
        <f ca="1">IF(AND('Raw Data'!Q68&lt;&gt;"",'Raw Data'!Q68&lt;&gt;0),'Raw Data'!Q68,"")</f>
        <v/>
      </c>
      <c r="AY70" s="98" t="str">
        <f ca="1">IF(AND(AW70&gt;0,AW70&lt;&gt;""),IF(Title!$K$1=0,ROUNDDOWN((1000*AW$1)/AW70,2),ROUND((1000*AW$1)/AW70,2)),IF(AW70="","",0))</f>
        <v/>
      </c>
      <c r="AZ70" s="74" t="str">
        <f ca="1">IF(OR(AW70&lt;&gt;"",AX70&lt;&gt;""),RANK(BA70,BA$5:INDIRECT(AZ$1,TRUE)),"")</f>
        <v/>
      </c>
      <c r="BA70" s="77" t="str">
        <f t="shared" ref="BA70:BA103" ca="1" si="139">IF(AND(AX70&lt;&gt;"",AY70&lt;&gt;""),AY70-AX70,IF(AND(AX70&lt;&gt;"",AY70=""),0-AX70,IF(AY70&lt;&gt;"",AY70,"")))</f>
        <v/>
      </c>
      <c r="BB70" s="77" t="str">
        <f t="shared" ca="1" si="118"/>
        <v/>
      </c>
      <c r="BC70" s="105" t="str">
        <f ca="1">IF(BB70&lt;&gt;"",RANK(BB70,BB$5:INDIRECT(BC$1,TRUE)),"")</f>
        <v/>
      </c>
      <c r="BD70" s="114" t="str">
        <f ca="1">IF(AND('Raw Data'!R68&lt;&gt;"",'Raw Data'!R68&lt;&gt;0),ROUNDDOWN('Raw Data'!R68,Title!$M$1),"")</f>
        <v/>
      </c>
      <c r="BE70" s="110" t="str">
        <f ca="1">IF(AND('Raw Data'!S68&lt;&gt;"",'Raw Data'!S68&lt;&gt;0),'Raw Data'!S68,"")</f>
        <v/>
      </c>
      <c r="BF70" s="98" t="str">
        <f ca="1">IF(AND(BD70&gt;0,BD70&lt;&gt;""),IF(Title!$K$1=0,ROUNDDOWN((1000*BD$1)/BD70,2),ROUND((1000*BD$1)/BD70,2)),IF(BD70="","",0))</f>
        <v/>
      </c>
      <c r="BG70" s="74" t="str">
        <f ca="1">IF(OR(BD70&lt;&gt;"",BE70&lt;&gt;""),RANK(BH70,BH$5:INDIRECT(BG$1,TRUE)),"")</f>
        <v/>
      </c>
      <c r="BH70" s="77" t="str">
        <f t="shared" ref="BH70:BH103" ca="1" si="140">IF(AND(BE70&lt;&gt;"",BF70&lt;&gt;""),BF70-BE70,IF(AND(BE70&lt;&gt;"",BF70=""),0-BE70,IF(BF70&lt;&gt;"",BF70,"")))</f>
        <v/>
      </c>
      <c r="BI70" s="77" t="str">
        <f t="shared" ca="1" si="119"/>
        <v/>
      </c>
      <c r="BJ70" s="105" t="str">
        <f ca="1">IF(BI70&lt;&gt;"",RANK(BI70,BI$5:INDIRECT(BJ$1,TRUE)),"")</f>
        <v/>
      </c>
      <c r="BK70" s="114" t="str">
        <f ca="1">IF(AND('Raw Data'!T68&lt;&gt;"",'Raw Data'!T68&lt;&gt;0),ROUNDDOWN('Raw Data'!T68,Title!$M$1),"")</f>
        <v/>
      </c>
      <c r="BL70" s="110" t="str">
        <f ca="1">IF(AND('Raw Data'!U68&lt;&gt;"",'Raw Data'!U68&lt;&gt;0),'Raw Data'!U68,"")</f>
        <v/>
      </c>
      <c r="BM70" s="98" t="str">
        <f t="shared" ref="BM70:BM103" ca="1" si="141">IF(AND(BK70&gt;0,BK70&lt;&gt;""),ROUNDDOWN((1000*BK$1)/BK70,2),IF(BK70="","",0))</f>
        <v/>
      </c>
      <c r="BN70" s="74" t="str">
        <f ca="1">IF(OR(BK70&lt;&gt;"",BL70&lt;&gt;""),RANK(BO70,BO$5:INDIRECT(BN$1,TRUE)),"")</f>
        <v/>
      </c>
      <c r="BO70" s="77" t="str">
        <f t="shared" ref="BO70:BO103" ca="1" si="142">IF(AND(BL70&lt;&gt;"",BM70&lt;&gt;""),BM70-BL70,IF(AND(BL70&lt;&gt;"",BM70=""),0-BL70,IF(BM70&lt;&gt;"",BM70,"")))</f>
        <v/>
      </c>
      <c r="BP70" s="77" t="str">
        <f t="shared" ca="1" si="120"/>
        <v/>
      </c>
      <c r="BQ70" s="105" t="str">
        <f ca="1">IF(BP70&lt;&gt;"",RANK(BP70,BP$5:INDIRECT(BQ$1,TRUE)),"")</f>
        <v/>
      </c>
      <c r="BR70" s="114" t="str">
        <f ca="1">IF(AND('Raw Data'!V68&lt;&gt;"",'Raw Data'!V68&lt;&gt;0),ROUNDDOWN('Raw Data'!V68,Title!$M$1),"")</f>
        <v/>
      </c>
      <c r="BS70" s="110" t="str">
        <f ca="1">IF(AND('Raw Data'!W68&lt;&gt;"",'Raw Data'!W68&lt;&gt;0),'Raw Data'!W68,"")</f>
        <v/>
      </c>
      <c r="BT70" s="98" t="str">
        <f ca="1">IF(AND(BR70&gt;0,BR70&lt;&gt;""),IF(Title!$K$1=0,ROUNDDOWN((1000*BR$1)/BR70,2),ROUND((1000*BR$1)/BR70,2)),IF(BR70="","",0))</f>
        <v/>
      </c>
      <c r="BU70" s="74" t="str">
        <f ca="1">IF(OR(BR70&lt;&gt;"",BS70&lt;&gt;""),RANK(BV70,BV$5:INDIRECT(BU$1,TRUE)),"")</f>
        <v/>
      </c>
      <c r="BV70" s="77" t="str">
        <f t="shared" ref="BV70:BV103" ca="1" si="143">IF(AND(BS70&lt;&gt;"",BT70&lt;&gt;""),BT70-BS70,IF(AND(BS70&lt;&gt;"",BT70=""),0-BS70,IF(BT70&lt;&gt;"",BT70,"")))</f>
        <v/>
      </c>
      <c r="BW70" s="77" t="str">
        <f t="shared" ca="1" si="121"/>
        <v/>
      </c>
      <c r="BX70" s="105" t="str">
        <f ca="1">IF(BW70&lt;&gt;"",RANK(BW70,BW$5:INDIRECT(BX$1,TRUE)),"")</f>
        <v/>
      </c>
      <c r="BY70" s="114" t="str">
        <f ca="1">IF(AND('Raw Data'!X68&lt;&gt;"",'Raw Data'!X68&lt;&gt;0),ROUNDDOWN('Raw Data'!X68,Title!$M$1),"")</f>
        <v/>
      </c>
      <c r="BZ70" s="110" t="str">
        <f ca="1">IF(AND('Raw Data'!Y68&lt;&gt;"",'Raw Data'!Y68&lt;&gt;0),'Raw Data'!Y68,"")</f>
        <v/>
      </c>
      <c r="CA70" s="98" t="str">
        <f ca="1">IF(AND(BY70&gt;0,BY70&lt;&gt;""),IF(Title!$K$1=0,ROUNDDOWN((1000*BY$1)/BY70,2),ROUND((1000*BY$1)/BY70,2)),IF(BY70="","",0))</f>
        <v/>
      </c>
      <c r="CB70" s="74" t="str">
        <f ca="1">IF(OR(BY70&lt;&gt;"",BZ70&lt;&gt;""),RANK(CC70,CC$5:INDIRECT(CB$1,TRUE)),"")</f>
        <v/>
      </c>
      <c r="CC70" s="77" t="str">
        <f t="shared" ref="CC70:CC103" ca="1" si="144">IF(AND(BZ70&lt;&gt;"",CA70&lt;&gt;""),CA70-BZ70,IF(AND(BZ70&lt;&gt;"",CA70=""),0-BZ70,IF(CA70&lt;&gt;"",CA70,"")))</f>
        <v/>
      </c>
      <c r="CD70" s="77" t="str">
        <f t="shared" ca="1" si="122"/>
        <v/>
      </c>
      <c r="CE70" s="105" t="str">
        <f ca="1">IF(CD70&lt;&gt;"",RANK(CD70,CD$5:INDIRECT(CE$1,TRUE)),"")</f>
        <v/>
      </c>
      <c r="CF70" s="114" t="str">
        <f ca="1">IF(AND('Raw Data'!Z68&lt;&gt;"",'Raw Data'!Z68&lt;&gt;0),ROUNDDOWN('Raw Data'!Z68,Title!$M$1),"")</f>
        <v/>
      </c>
      <c r="CG70" s="110" t="str">
        <f ca="1">IF(AND('Raw Data'!AA68&lt;&gt;"",'Raw Data'!AA68&lt;&gt;0),'Raw Data'!AA68,"")</f>
        <v/>
      </c>
      <c r="CH70" s="98" t="str">
        <f ca="1">IF(AND(CF70&gt;0,CF70&lt;&gt;""),IF(Title!$K$1=0,ROUNDDOWN((1000*CF$1)/CF70,2),ROUND((1000*CF$1)/CF70,2)),IF(CF70="","",0))</f>
        <v/>
      </c>
      <c r="CI70" s="74" t="str">
        <f ca="1">IF(OR(CF70&lt;&gt;"",CG70&lt;&gt;""),RANK(CJ70,CJ$5:INDIRECT(CI$1,TRUE)),"")</f>
        <v/>
      </c>
      <c r="CJ70" s="77" t="str">
        <f t="shared" ref="CJ70:CJ103" ca="1" si="145">IF(AND(CG70&lt;&gt;"",CH70&lt;&gt;""),CH70-CG70,IF(AND(CG70&lt;&gt;"",CH70=""),0-CG70,IF(CH70&lt;&gt;"",CH70,"")))</f>
        <v/>
      </c>
      <c r="CK70" s="77" t="str">
        <f t="shared" ca="1" si="123"/>
        <v/>
      </c>
      <c r="CL70" s="105" t="str">
        <f ca="1">IF(CK70&lt;&gt;"",RANK(CK70,CK$5:INDIRECT(CL$1,TRUE)),"")</f>
        <v/>
      </c>
      <c r="CM70" s="114" t="str">
        <f ca="1">IF(AND('Raw Data'!AB68&lt;&gt;"",'Raw Data'!AB68&lt;&gt;0),ROUNDDOWN('Raw Data'!AB68,Title!$M$1),"")</f>
        <v/>
      </c>
      <c r="CN70" s="110" t="str">
        <f ca="1">IF(AND('Raw Data'!AC68&lt;&gt;"",'Raw Data'!AC68&lt;&gt;0),'Raw Data'!AC68,"")</f>
        <v/>
      </c>
      <c r="CO70" s="98" t="str">
        <f ca="1">IF(AND(CM70&gt;0,CM70&lt;&gt;""),IF(Title!$K$1=0,ROUNDDOWN((1000*CM$1)/CM70,2),ROUND((1000*CM$1)/CM70,2)),IF(CM70="","",0))</f>
        <v/>
      </c>
      <c r="CP70" s="74" t="str">
        <f ca="1">IF(OR(CM70&lt;&gt;"",CN70&lt;&gt;""),RANK(CQ70,CQ$5:INDIRECT(CP$1,TRUE)),"")</f>
        <v/>
      </c>
      <c r="CQ70" s="77" t="str">
        <f t="shared" ref="CQ70:CQ103" ca="1" si="146">IF(AND(CN70&lt;&gt;"",CO70&lt;&gt;""),CO70-CN70,IF(AND(CN70&lt;&gt;"",CO70=""),0-CN70,IF(CO70&lt;&gt;"",CO70,"")))</f>
        <v/>
      </c>
      <c r="CR70" s="77" t="str">
        <f t="shared" ca="1" si="124"/>
        <v/>
      </c>
      <c r="CS70" s="105" t="str">
        <f ca="1">IF(CR70&lt;&gt;"",RANK(CR70,CR$5:INDIRECT(CS$1,TRUE)),"")</f>
        <v/>
      </c>
      <c r="CT70" s="114" t="str">
        <f ca="1">IF(AND('Raw Data'!AD68&lt;&gt;"",'Raw Data'!AD68&lt;&gt;0),ROUNDDOWN('Raw Data'!AD68,Title!$M$1),"")</f>
        <v/>
      </c>
      <c r="CU70" s="110" t="str">
        <f ca="1">IF(AND('Raw Data'!AE68&lt;&gt;"",'Raw Data'!AE68&lt;&gt;0),'Raw Data'!AE68,"")</f>
        <v/>
      </c>
      <c r="CV70" s="98" t="str">
        <f ca="1">IF(AND(CT70&gt;0,CT70&lt;&gt;""),IF(Title!$K$1=0,ROUNDDOWN((1000*CT$1)/CT70,2),ROUND((1000*CT$1)/CT70,2)),IF(CT70="","",0))</f>
        <v/>
      </c>
      <c r="CW70" s="74" t="str">
        <f ca="1">IF(OR(CT70&lt;&gt;"",CU70&lt;&gt;""),RANK(CX70,CX$5:INDIRECT(CW$1,TRUE)),"")</f>
        <v/>
      </c>
      <c r="CX70" s="77" t="str">
        <f t="shared" ref="CX70:CX103" ca="1" si="147">IF(AND(CU70&lt;&gt;"",CV70&lt;&gt;""),CV70-CU70,IF(AND(CU70&lt;&gt;"",CV70=""),0-CU70,IF(CV70&lt;&gt;"",CV70,"")))</f>
        <v/>
      </c>
      <c r="CY70" s="77" t="str">
        <f t="shared" ca="1" si="125"/>
        <v/>
      </c>
      <c r="CZ70" s="105" t="str">
        <f ca="1">IF(CY70&lt;&gt;"",RANK(CY70,CY$5:INDIRECT(CZ$1,TRUE)),"")</f>
        <v/>
      </c>
      <c r="DA70" s="114" t="str">
        <f ca="1">IF(AND('Raw Data'!AF68&lt;&gt;"",'Raw Data'!AF68&lt;&gt;0),ROUNDDOWN('Raw Data'!AF68,Title!$M$1),"")</f>
        <v/>
      </c>
      <c r="DB70" s="110" t="str">
        <f ca="1">IF(AND('Raw Data'!AG68&lt;&gt;"",'Raw Data'!AG68&lt;&gt;0),'Raw Data'!AG68,"")</f>
        <v/>
      </c>
      <c r="DC70" s="98" t="str">
        <f ca="1">IF(AND(DA70&gt;0,DA70&lt;&gt;""),IF(Title!$K$1=0,ROUNDDOWN((1000*DA$1)/DA70,2),ROUND((1000*DA$1)/DA70,2)),IF(DA70="","",0))</f>
        <v/>
      </c>
      <c r="DD70" s="74" t="str">
        <f ca="1">IF(OR(DA70&lt;&gt;"",DB70&lt;&gt;""),RANK(DE70,DE$5:INDIRECT(DD$1,TRUE)),"")</f>
        <v/>
      </c>
      <c r="DE70" s="77" t="str">
        <f t="shared" ref="DE70:DE103" ca="1" si="148">IF(AND(DB70&lt;&gt;"",DC70&lt;&gt;""),DC70-DB70,IF(AND(DB70&lt;&gt;"",DC70=""),0-DB70,IF(DC70&lt;&gt;"",DC70,"")))</f>
        <v/>
      </c>
      <c r="DF70" s="77" t="str">
        <f t="shared" ca="1" si="126"/>
        <v/>
      </c>
      <c r="DG70" s="105" t="str">
        <f ca="1">IF(DF70&lt;&gt;"",RANK(DF70,DF$5:INDIRECT(DG$1,TRUE)),"")</f>
        <v/>
      </c>
      <c r="DH70" s="114" t="str">
        <f ca="1">IF(AND('Raw Data'!AH68&lt;&gt;"",'Raw Data'!AH68&lt;&gt;0),ROUNDDOWN('Raw Data'!AH68,Title!$M$1),"")</f>
        <v/>
      </c>
      <c r="DI70" s="110" t="str">
        <f ca="1">IF(AND('Raw Data'!AI68&lt;&gt;"",'Raw Data'!AI68&lt;&gt;0),'Raw Data'!AI68,"")</f>
        <v/>
      </c>
      <c r="DJ70" s="98" t="str">
        <f ca="1">IF(AND(DH70&gt;0,DH70&lt;&gt;""),IF(Title!$K$1=0,ROUNDDOWN((1000*DH$1)/DH70,2),ROUND((1000*DH$1)/DH70,2)),IF(DH70="","",0))</f>
        <v/>
      </c>
      <c r="DK70" s="74" t="str">
        <f ca="1">IF(OR(DH70&lt;&gt;"",DI70&lt;&gt;""),RANK(DL70,DL$5:INDIRECT(DK$1,TRUE)),"")</f>
        <v/>
      </c>
      <c r="DL70" s="77" t="str">
        <f t="shared" ref="DL70:DL103" ca="1" si="149">IF(AND(DI70&lt;&gt;"",DJ70&lt;&gt;""),DJ70-DI70,IF(AND(DI70&lt;&gt;"",DJ70=""),0-DI70,IF(DJ70&lt;&gt;"",DJ70,"")))</f>
        <v/>
      </c>
      <c r="DM70" s="77" t="str">
        <f t="shared" ca="1" si="127"/>
        <v/>
      </c>
      <c r="DN70" s="105" t="str">
        <f ca="1">IF(DM70&lt;&gt;"",RANK(DM70,DM$5:INDIRECT(DN$1,TRUE)),"")</f>
        <v/>
      </c>
      <c r="DO70" s="114" t="str">
        <f ca="1">IF(AND('Raw Data'!AJ68&lt;&gt;"",'Raw Data'!AJ68&lt;&gt;0),ROUNDDOWN('Raw Data'!AJ68,Title!$M$1),"")</f>
        <v/>
      </c>
      <c r="DP70" s="110" t="str">
        <f ca="1">IF(AND('Raw Data'!AK68&lt;&gt;"",'Raw Data'!AK68&lt;&gt;0),'Raw Data'!AK68,"")</f>
        <v/>
      </c>
      <c r="DQ70" s="98" t="str">
        <f ca="1">IF(AND(DO70&gt;0,DO70&lt;&gt;""),IF(Title!$K$1=0,ROUNDDOWN((1000*DO$1)/DO70,2),ROUND((1000*DO$1)/DO70,2)),IF(DO70="","",0))</f>
        <v/>
      </c>
      <c r="DR70" s="74" t="str">
        <f ca="1">IF(OR(DO70&lt;&gt;"",DP70&lt;&gt;""),RANK(DS70,DS$5:INDIRECT(DR$1,TRUE)),"")</f>
        <v/>
      </c>
      <c r="DS70" s="77" t="str">
        <f t="shared" ref="DS70:DS103" ca="1" si="150">IF(AND(DP70&lt;&gt;"",DQ70&lt;&gt;""),DQ70-DP70,IF(AND(DP70&lt;&gt;"",DQ70=""),0-DP70,IF(DQ70&lt;&gt;"",DQ70,"")))</f>
        <v/>
      </c>
      <c r="DT70" s="77" t="str">
        <f t="shared" ca="1" si="128"/>
        <v/>
      </c>
      <c r="DU70" s="105" t="str">
        <f ca="1">IF(DT70&lt;&gt;"",RANK(DT70,DT$5:INDIRECT(DU$1,TRUE)),"")</f>
        <v/>
      </c>
      <c r="DV70" s="114" t="str">
        <f ca="1">IF(AND('Raw Data'!AL68&lt;&gt;"",'Raw Data'!AL68&lt;&gt;0),ROUNDDOWN('Raw Data'!AL68,Title!$M$1),"")</f>
        <v/>
      </c>
      <c r="DW70" s="110" t="str">
        <f ca="1">IF(AND('Raw Data'!AM68&lt;&gt;"",'Raw Data'!AM68&lt;&gt;0),'Raw Data'!AM68,"")</f>
        <v/>
      </c>
      <c r="DX70" s="98" t="str">
        <f ca="1">IF(AND(DV70&gt;0,DV70&lt;&gt;""),IF(Title!$K$1=0,ROUNDDOWN((1000*DV$1)/DV70,2),ROUND((1000*DV$1)/DV70,2)),IF(DV70="","",0))</f>
        <v/>
      </c>
      <c r="DY70" s="74" t="str">
        <f ca="1">IF(OR(DV70&lt;&gt;"",DW70&lt;&gt;""),RANK(DZ70,DZ$5:INDIRECT(DY$1,TRUE)),"")</f>
        <v/>
      </c>
      <c r="DZ70" s="77" t="str">
        <f t="shared" ref="DZ70:DZ103" ca="1" si="151">IF(AND(DW70&lt;&gt;"",DX70&lt;&gt;""),DX70-DW70,IF(AND(DW70&lt;&gt;"",DX70=""),0-DW70,IF(DX70&lt;&gt;"",DX70,"")))</f>
        <v/>
      </c>
      <c r="EA70" s="77" t="str">
        <f t="shared" ca="1" si="129"/>
        <v/>
      </c>
      <c r="EB70" s="105" t="str">
        <f ca="1">IF(EA70&lt;&gt;"",RANK(EA70,EA$5:INDIRECT(EB$1,TRUE)),"")</f>
        <v/>
      </c>
      <c r="EC70" s="114" t="str">
        <f ca="1">IF(AND('Raw Data'!AN68&lt;&gt;"",'Raw Data'!AN68&lt;&gt;0),ROUNDDOWN('Raw Data'!AN68,Title!$M$1),"")</f>
        <v/>
      </c>
      <c r="ED70" s="110" t="str">
        <f ca="1">IF(AND('Raw Data'!AO68&lt;&gt;"",'Raw Data'!AO68&lt;&gt;0),'Raw Data'!AO68,"")</f>
        <v/>
      </c>
      <c r="EE70" s="98" t="str">
        <f ca="1">IF(AND(EC70&gt;0,EC70&lt;&gt;""),IF(Title!$K$1=0,ROUNDDOWN((1000*EC$1)/EC70,2),ROUND((1000*EC$1)/EC70,2)),IF(EC70="","",0))</f>
        <v/>
      </c>
      <c r="EF70" s="74" t="str">
        <f ca="1">IF(OR(EC70&lt;&gt;"",ED70&lt;&gt;""),RANK(EG70,EG$5:INDIRECT(EF$1,TRUE)),"")</f>
        <v/>
      </c>
      <c r="EG70" s="77" t="str">
        <f t="shared" ref="EG70:EG103" ca="1" si="152">IF(AND(ED70&lt;&gt;"",EE70&lt;&gt;""),EE70-ED70,IF(AND(ED70&lt;&gt;"",EE70=""),0-ED70,IF(EE70&lt;&gt;"",EE70,"")))</f>
        <v/>
      </c>
      <c r="EH70" s="77" t="str">
        <f t="shared" ca="1" si="130"/>
        <v/>
      </c>
      <c r="EI70" s="105" t="str">
        <f ca="1">IF(EH70&lt;&gt;"",RANK(EH70,EH$5:INDIRECT(EI$1,TRUE)),"")</f>
        <v/>
      </c>
      <c r="EJ70" s="114" t="str">
        <f ca="1">IF(AND('Raw Data'!AP68&lt;&gt;"",'Raw Data'!AP68&lt;&gt;0),ROUNDDOWN('Raw Data'!AP68,Title!$M$1),"")</f>
        <v/>
      </c>
      <c r="EK70" s="107" t="str">
        <f ca="1">IF(AND('Raw Data'!AQ68&lt;&gt;"",'Raw Data'!AQ68&lt;&gt;0),'Raw Data'!AQ68,"")</f>
        <v/>
      </c>
      <c r="EL70" s="98" t="str">
        <f ca="1">IF(AND(EJ70&gt;0,EJ70&lt;&gt;""),IF(Title!$K$1=0,ROUNDDOWN((1000*EJ$1)/EJ70,2),ROUND((1000*EJ$1)/EJ70,2)),IF(EJ70="","",0))</f>
        <v/>
      </c>
      <c r="EM70" s="74" t="str">
        <f ca="1">IF(OR(EJ70&lt;&gt;"",EK70&lt;&gt;""),RANK(EN70,EN$5:INDIRECT(EM$1,TRUE)),"")</f>
        <v/>
      </c>
      <c r="EN70" s="77" t="str">
        <f t="shared" ref="EN70:EN103" ca="1" si="153">IF(AND(EK70&lt;&gt;"",EL70&lt;&gt;""),EL70-EK70,IF(AND(EK70&lt;&gt;"",EL70=""),0-EK70,IF(EL70&lt;&gt;"",EL70,"")))</f>
        <v/>
      </c>
      <c r="EO70" s="77" t="str">
        <f t="shared" ca="1" si="131"/>
        <v/>
      </c>
      <c r="EP70" s="105" t="str">
        <f ca="1">IF(EO70&lt;&gt;"",RANK(EO70,EO$5:INDIRECT(EP$1,TRUE)),"")</f>
        <v/>
      </c>
      <c r="EQ70" s="74" t="str">
        <f t="shared" ref="EQ70:EQ103" ca="1" si="154">ADDRESS(ROW(),COLUMN()+1,1,TRUE)&amp;":"&amp;ADDRESS(ROW(),COLUMN()+$C$2,1,TRUE)</f>
        <v>$ER$70:$FC$70</v>
      </c>
      <c r="ER70" s="77">
        <f t="shared" ref="ER70:ER103" si="155">SUM(I70)</f>
        <v>0</v>
      </c>
      <c r="ES70" s="77">
        <f t="shared" ref="ES70:ES103" ca="1" si="156">SUM(P70)</f>
        <v>0</v>
      </c>
      <c r="ET70" s="77">
        <f t="shared" ref="ET70:ET103" ca="1" si="157">SUM(W70)</f>
        <v>0</v>
      </c>
      <c r="EU70" s="77">
        <f t="shared" ref="EU70:EU103" ca="1" si="158">SUM(AD70)</f>
        <v>0</v>
      </c>
      <c r="EV70" s="77">
        <f t="shared" ref="EV70:EV103" ca="1" si="159">SUM(AK70)</f>
        <v>0</v>
      </c>
      <c r="EW70" s="77">
        <f t="shared" ref="EW70:EW103" ca="1" si="160">SUM(AR70)</f>
        <v>0</v>
      </c>
      <c r="EX70" s="77">
        <f t="shared" ref="EX70:EX103" ca="1" si="161">SUM(AY70)</f>
        <v>0</v>
      </c>
      <c r="EY70" s="77">
        <f t="shared" ref="EY70:EY103" ca="1" si="162">SUM(BF70)</f>
        <v>0</v>
      </c>
      <c r="EZ70" s="77">
        <f t="shared" ref="EZ70:EZ103" ca="1" si="163">SUM(BM70)</f>
        <v>0</v>
      </c>
      <c r="FA70" s="77">
        <f t="shared" ref="FA70:FA103" ca="1" si="164">SUM(BT70)</f>
        <v>0</v>
      </c>
      <c r="FB70" s="77">
        <f t="shared" ref="FB70:FB103" ca="1" si="165">SUM(CA70)</f>
        <v>0</v>
      </c>
      <c r="FC70" s="77">
        <f t="shared" ref="FC70:FC103" ca="1" si="166">SUM(CH70)</f>
        <v>0</v>
      </c>
      <c r="FD70" s="77">
        <f t="shared" ref="FD70:FD103" ca="1" si="167">SUM(CO70)</f>
        <v>0</v>
      </c>
      <c r="FE70" s="77">
        <f t="shared" ref="FE70:FE103" ca="1" si="168">SUM(CV70)</f>
        <v>0</v>
      </c>
      <c r="FF70" s="77">
        <f t="shared" ref="FF70:FF103" ca="1" si="169">SUM(DC70)</f>
        <v>0</v>
      </c>
      <c r="FG70" s="77">
        <f t="shared" ref="FG70:FG103" ca="1" si="170">SUM(DJ70)</f>
        <v>0</v>
      </c>
      <c r="FH70" s="77">
        <f t="shared" ref="FH70:FH103" ca="1" si="171">SUM(DQ70)</f>
        <v>0</v>
      </c>
      <c r="FI70" s="77">
        <f t="shared" ref="FI70:FI103" ca="1" si="172">SUM(DX70)</f>
        <v>0</v>
      </c>
      <c r="FJ70" s="77">
        <f t="shared" ref="FJ70:FJ103" ca="1" si="173">SUM(EE70)</f>
        <v>0</v>
      </c>
      <c r="FK70" s="77">
        <f t="shared" ref="FK70:FK103" ca="1" si="174">SUM(EL70)</f>
        <v>0</v>
      </c>
      <c r="FL70" s="74" t="str">
        <f t="shared" ref="FL70:FL103" si="175">ADDRESS(ROW(),COLUMN()+1,1,TRUE)&amp;":"&amp;ADDRESS(ROW(),COLUMN()+$C$2,1,TRUE)</f>
        <v>$FM$70:$FX$70</v>
      </c>
      <c r="FM70" s="78">
        <f t="shared" ref="FM70:FM103" si="176">IF(H70&lt;&gt;"",0-H70,0)</f>
        <v>0</v>
      </c>
      <c r="FN70" s="74">
        <f t="shared" ref="FN70:FN103" si="177">IF(O70&lt;&gt;"",0-O70,0)</f>
        <v>0</v>
      </c>
      <c r="FO70" s="74">
        <f t="shared" ref="FO70:FO103" si="178">IF(V70&lt;&gt;"",0-V70,0)</f>
        <v>0</v>
      </c>
      <c r="FP70" s="74">
        <f t="shared" ref="FP70:FP103" si="179">IF(AC70&lt;&gt;"",0-AC70,0)</f>
        <v>0</v>
      </c>
      <c r="FQ70" s="74">
        <f t="shared" ref="FQ70:FQ103" si="180">IF(AJ70&lt;&gt;"",0-AJ70,0)</f>
        <v>0</v>
      </c>
      <c r="FR70" s="74">
        <f t="shared" ref="FR70:FR103" si="181">IF(AQ70&lt;&gt;"",0-AQ70,0)</f>
        <v>0</v>
      </c>
      <c r="FS70" s="74">
        <f t="shared" ref="FS70:FS103" si="182">IF(AX70&lt;&gt;"",0-AX70,0)</f>
        <v>0</v>
      </c>
      <c r="FT70" s="74">
        <f t="shared" ref="FT70:FT103" si="183">IF(BE70&lt;&gt;"",0-BE70,0)</f>
        <v>0</v>
      </c>
      <c r="FU70" s="74">
        <f t="shared" ref="FU70:FU103" si="184">IF(BL70&lt;&gt;"",0-BL70,0)</f>
        <v>0</v>
      </c>
      <c r="FV70" s="74">
        <f t="shared" ref="FV70:FV103" si="185">IF(BS70&lt;&gt;"",0-BS70,0)</f>
        <v>0</v>
      </c>
      <c r="FW70" s="74">
        <f t="shared" ref="FW70:FW103" si="186">IF(BZ70&lt;&gt;"",0-BZ70,0)</f>
        <v>0</v>
      </c>
      <c r="FX70" s="74">
        <f t="shared" ref="FX70:FX103" si="187">IF(CG70&lt;&gt;"",0-CG70,0)</f>
        <v>0</v>
      </c>
      <c r="FY70" s="74">
        <f t="shared" ref="FY70:FY103" si="188">IF(CN70&lt;&gt;"",0-CN70,0)</f>
        <v>0</v>
      </c>
      <c r="FZ70" s="74">
        <f t="shared" ref="FZ70:FZ103" si="189">IF(CU70&lt;&gt;"",0-CU70,0)</f>
        <v>0</v>
      </c>
      <c r="GA70" s="74">
        <f t="shared" ref="GA70:GA103" si="190">IF(DB70&lt;&gt;"",0-DB70,0)</f>
        <v>0</v>
      </c>
      <c r="GB70" s="74">
        <f t="shared" ref="GB70:GB103" si="191">IF(DI70&lt;&gt;"",0-DI70,0)</f>
        <v>0</v>
      </c>
      <c r="GC70" s="74">
        <f t="shared" ref="GC70:GC103" si="192">IF(DP70&lt;&gt;"",0-DP70,0)</f>
        <v>0</v>
      </c>
      <c r="GD70" s="74">
        <f t="shared" ref="GD70:GD103" si="193">IF(DW70&lt;&gt;"",0-DW70,0)</f>
        <v>0</v>
      </c>
      <c r="GE70" s="74">
        <f t="shared" ref="GE70:GE103" si="194">IF(ED70&lt;&gt;"",0-ED70,0)</f>
        <v>0</v>
      </c>
      <c r="GF70" s="74">
        <f t="shared" ref="GF70:GF103" si="195">IF(EK70&lt;&gt;"",0-EK70,0)</f>
        <v>0</v>
      </c>
      <c r="GG70" s="74" t="str">
        <f t="shared" ref="GG70:GG103" si="196">ADDRESS(ROW(),COLUMN()+$C$2,4,1)</f>
        <v>GS70</v>
      </c>
      <c r="GH70" s="77">
        <f>GetDiscardScore($ER70:ER70,GH$1)</f>
        <v>0</v>
      </c>
      <c r="GI70" s="77">
        <f ca="1">GetDiscardScore($ER70:ES70,GI$1)</f>
        <v>0</v>
      </c>
      <c r="GJ70" s="77">
        <f ca="1">GetDiscardScore($ER70:ET70,GJ$1)</f>
        <v>0</v>
      </c>
      <c r="GK70" s="77">
        <f ca="1">GetDiscardScore($ER70:EU70,GK$1)</f>
        <v>0</v>
      </c>
      <c r="GL70" s="77">
        <f ca="1">GetDiscardScore($ER70:EV70,GL$1)</f>
        <v>0</v>
      </c>
      <c r="GM70" s="77">
        <f ca="1">GetDiscardScore($ER70:EW70,GM$1)</f>
        <v>0</v>
      </c>
      <c r="GN70" s="77">
        <f ca="1">GetDiscardScore($ER70:EX70,GN$1)</f>
        <v>0</v>
      </c>
      <c r="GO70" s="77">
        <f ca="1">GetDiscardScore($ER70:EY70,GO$1)</f>
        <v>0</v>
      </c>
      <c r="GP70" s="77">
        <f ca="1">GetDiscardScore($ER70:EZ70,GP$1)</f>
        <v>0</v>
      </c>
      <c r="GQ70" s="77">
        <f ca="1">GetDiscardScore($ER70:FA70,GQ$1)</f>
        <v>0</v>
      </c>
      <c r="GR70" s="77">
        <f ca="1">GetDiscardScore($ER70:FB70,GR$1)</f>
        <v>0</v>
      </c>
      <c r="GS70" s="77">
        <f ca="1">GetDiscardScore($ER70:FC70,GS$1)</f>
        <v>0</v>
      </c>
      <c r="GT70" s="77">
        <f ca="1">GetDiscardScore($ER70:FD70,GT$1)</f>
        <v>0</v>
      </c>
      <c r="GU70" s="77">
        <f ca="1">GetDiscardScore($ER70:FE70,GU$1)</f>
        <v>0</v>
      </c>
      <c r="GV70" s="77">
        <f ca="1">GetDiscardScore($ER70:FF70,GV$1)</f>
        <v>0</v>
      </c>
      <c r="GW70" s="77">
        <f ca="1">GetDiscardScore($ER70:FG70,GW$1)</f>
        <v>0</v>
      </c>
      <c r="GX70" s="77">
        <f ca="1">GetDiscardScore($ER70:FH70,GX$1)</f>
        <v>0</v>
      </c>
      <c r="GY70" s="77">
        <f ca="1">GetDiscardScore($ER70:FI70,GY$1)</f>
        <v>0</v>
      </c>
      <c r="GZ70" s="77">
        <f ca="1">GetDiscardScore($ER70:FJ70,GZ$1)</f>
        <v>0</v>
      </c>
      <c r="HA70" s="77">
        <f ca="1">GetDiscardScore($ER70:FK70,HA$1)</f>
        <v>0</v>
      </c>
      <c r="HB70" s="79" t="str">
        <f t="shared" ref="HB70:HB103" ca="1" si="197">IF(AND($C$2&gt;0,B70&lt;&gt;""),ROUND(SUM(INDIRECT(EQ70))+SUM(INDIRECT(FL70))-SUM(INDIRECT(GG70)),2),"")</f>
        <v/>
      </c>
      <c r="HC70" s="78" t="str">
        <f ca="1">IF(HB70&lt;&gt;"",RANK(HB70,HB$5:INDIRECT(HC$1,TRUE),0),"")</f>
        <v/>
      </c>
      <c r="HD70" s="76" t="str">
        <f t="shared" ref="HD70:HD103" ca="1" si="198">IF(HB70&lt;&gt;"",GetDiscardRounds(INDIRECT(EQ70),INDIRECT($GG$1)),"")</f>
        <v/>
      </c>
    </row>
    <row r="71" spans="1:212" s="51" customFormat="1" ht="11.25">
      <c r="A71" s="41">
        <v>67</v>
      </c>
      <c r="B71" s="41" t="str">
        <f ca="1">IF('Raw Data'!B69&lt;&gt;"",'Raw Data'!B69,"")</f>
        <v/>
      </c>
      <c r="C71" s="51" t="str">
        <f ca="1">IF('Raw Data'!C69&lt;&gt;"",'Raw Data'!C69,"")</f>
        <v/>
      </c>
      <c r="D71" s="42" t="str">
        <f t="shared" ca="1" si="132"/>
        <v/>
      </c>
      <c r="E71" s="69" t="str">
        <f t="shared" ca="1" si="133"/>
        <v/>
      </c>
      <c r="F71" s="99" t="str">
        <f t="shared" ca="1" si="111"/>
        <v/>
      </c>
      <c r="G71" s="111" t="str">
        <f ca="1">IF(AND('Raw Data'!D69&lt;&gt;"",'Raw Data'!D69&lt;&gt;0),ROUNDDOWN('Raw Data'!D69,Title!$M$1),"")</f>
        <v/>
      </c>
      <c r="H71" s="109" t="str">
        <f ca="1">IF(AND('Raw Data'!E69&lt;&gt;"",'Raw Data'!E69&lt;&gt;0),'Raw Data'!E69,"")</f>
        <v/>
      </c>
      <c r="I71" s="97" t="str">
        <f ca="1">IF(AND(G71&lt;&gt;"",G71&gt;0),IF(Title!$K$1=0,ROUNDDOWN((1000*G$1)/G71,2),ROUND((1000*G$1)/G71,2)),IF(G71="","",0))</f>
        <v/>
      </c>
      <c r="J71" s="51" t="str">
        <f ca="1">IF(K71&lt;&gt;0,RANK(K71,K$5:INDIRECT(J$1,TRUE)),"")</f>
        <v/>
      </c>
      <c r="K71" s="71">
        <f t="shared" ca="1" si="89"/>
        <v>0</v>
      </c>
      <c r="L71" s="71" t="str">
        <f t="shared" ca="1" si="112"/>
        <v/>
      </c>
      <c r="M71" s="104" t="str">
        <f ca="1">IF(L71&lt;&gt;"",RANK(L71,L$5:INDIRECT(M$1,TRUE)),"")</f>
        <v/>
      </c>
      <c r="N71" s="111" t="str">
        <f ca="1">IF(AND('Raw Data'!F69&lt;&gt;"",'Raw Data'!F69&lt;&gt;0),ROUNDDOWN('Raw Data'!F69,Title!$M$1),"")</f>
        <v/>
      </c>
      <c r="O71" s="109" t="str">
        <f ca="1">IF(AND('Raw Data'!G69&lt;&gt;"",'Raw Data'!G69&lt;&gt;0),'Raw Data'!G69,"")</f>
        <v/>
      </c>
      <c r="P71" s="97" t="str">
        <f ca="1">IF(AND(N71&gt;0,N71&lt;&gt;""),IF(Title!$K$1=0,ROUNDDOWN((1000*N$1)/N71,2),ROUND((1000*N$1)/N71,2)),IF(N71="","",0))</f>
        <v/>
      </c>
      <c r="Q71" s="51" t="str">
        <f ca="1">IF(OR(N71&lt;&gt;"",O71&lt;&gt;""),RANK(R71,R$5:INDIRECT(Q$1,TRUE)),"")</f>
        <v/>
      </c>
      <c r="R71" s="71" t="str">
        <f t="shared" ca="1" si="134"/>
        <v/>
      </c>
      <c r="S71" s="71" t="str">
        <f t="shared" ca="1" si="113"/>
        <v/>
      </c>
      <c r="T71" s="104" t="str">
        <f ca="1">IF(S71&lt;&gt;"",RANK(S71,S$5:INDIRECT(T$1,TRUE)),"")</f>
        <v/>
      </c>
      <c r="U71" s="111" t="str">
        <f ca="1">IF(AND('Raw Data'!H69&lt;&gt;"",'Raw Data'!H69&lt;&gt;0),ROUNDDOWN('Raw Data'!H69,Title!$M$1),"")</f>
        <v/>
      </c>
      <c r="V71" s="109" t="str">
        <f ca="1">IF(AND('Raw Data'!I69&lt;&gt;"",'Raw Data'!I69&lt;&gt;0),'Raw Data'!I69,"")</f>
        <v/>
      </c>
      <c r="W71" s="97" t="str">
        <f ca="1">IF(AND(U71&gt;0,U71&lt;&gt;""),IF(Title!$K$1=0,ROUNDDOWN((1000*U$1)/U71,2),ROUND((1000*U$1)/U71,2)),IF(U71="","",0))</f>
        <v/>
      </c>
      <c r="X71" s="51" t="str">
        <f ca="1">IF(OR(U71&lt;&gt;"",V71&lt;&gt;""),RANK(Y71,Y$5:INDIRECT(X$1,TRUE)),"")</f>
        <v/>
      </c>
      <c r="Y71" s="71" t="str">
        <f t="shared" ca="1" si="135"/>
        <v/>
      </c>
      <c r="Z71" s="71" t="str">
        <f t="shared" ca="1" si="114"/>
        <v/>
      </c>
      <c r="AA71" s="104" t="str">
        <f ca="1">IF(Z71&lt;&gt;"",RANK(Z71,Z$5:INDIRECT(AA$1,TRUE)),"")</f>
        <v/>
      </c>
      <c r="AB71" s="111" t="str">
        <f ca="1">IF(AND('Raw Data'!J69&lt;&gt;"",'Raw Data'!J69&lt;&gt;0),ROUNDDOWN('Raw Data'!J69,Title!$M$1),"")</f>
        <v/>
      </c>
      <c r="AC71" s="109" t="str">
        <f ca="1">IF(AND('Raw Data'!K69&lt;&gt;"",'Raw Data'!K69&lt;&gt;0),'Raw Data'!K69,"")</f>
        <v/>
      </c>
      <c r="AD71" s="97" t="str">
        <f ca="1">IF(AND(AB71&gt;0,AB71&lt;&gt;""),IF(Title!$K$1=0,ROUNDDOWN((1000*AB$1)/AB71,2),ROUND((1000*AB$1)/AB71,2)),IF(AB71="","",0))</f>
        <v/>
      </c>
      <c r="AE71" s="51" t="str">
        <f ca="1">IF(OR(AB71&lt;&gt;"",AC71&lt;&gt;""),RANK(AF71,AF$5:INDIRECT(AE$1,TRUE)),"")</f>
        <v/>
      </c>
      <c r="AF71" s="71" t="str">
        <f t="shared" ca="1" si="136"/>
        <v/>
      </c>
      <c r="AG71" s="71" t="str">
        <f t="shared" ca="1" si="115"/>
        <v/>
      </c>
      <c r="AH71" s="104" t="str">
        <f ca="1">IF(AG71&lt;&gt;"",RANK(AG71,AG$5:INDIRECT(AH$1,TRUE)),"")</f>
        <v/>
      </c>
      <c r="AI71" s="111" t="str">
        <f ca="1">IF(AND('Raw Data'!L69&lt;&gt;"",'Raw Data'!L69&lt;&gt;0),ROUNDDOWN('Raw Data'!L69,Title!$M$1),"")</f>
        <v/>
      </c>
      <c r="AJ71" s="109" t="str">
        <f ca="1">IF(AND('Raw Data'!M69&lt;&gt;"",'Raw Data'!M69&lt;&gt;0),'Raw Data'!M69,"")</f>
        <v/>
      </c>
      <c r="AK71" s="97" t="str">
        <f ca="1">IF(AND(AI71&gt;0,AI71&lt;&gt;""),IF(Title!$K$1=0,ROUNDDOWN((1000*AI$1)/AI71,2),ROUND((1000*AI$1)/AI71,2)),IF(AI71="","",0))</f>
        <v/>
      </c>
      <c r="AL71" s="51" t="str">
        <f ca="1">IF(OR(AI71&lt;&gt;"",AJ71&lt;&gt;""),RANK(AM71,AM$5:INDIRECT(AL$1,TRUE)),"")</f>
        <v/>
      </c>
      <c r="AM71" s="71" t="str">
        <f t="shared" ca="1" si="137"/>
        <v/>
      </c>
      <c r="AN71" s="71" t="str">
        <f t="shared" ca="1" si="116"/>
        <v/>
      </c>
      <c r="AO71" s="104" t="str">
        <f ca="1">IF(AN71&lt;&gt;"",RANK(AN71,AN$5:INDIRECT(AO$1,TRUE)),"")</f>
        <v/>
      </c>
      <c r="AP71" s="111" t="str">
        <f ca="1">IF(AND('Raw Data'!N69&lt;&gt;"",'Raw Data'!N69&lt;&gt;0),ROUNDDOWN('Raw Data'!N69,Title!$M$1),"")</f>
        <v/>
      </c>
      <c r="AQ71" s="109" t="str">
        <f ca="1">IF(AND('Raw Data'!O69&lt;&gt;"",'Raw Data'!O69&lt;&gt;0),'Raw Data'!O69,"")</f>
        <v/>
      </c>
      <c r="AR71" s="97" t="str">
        <f ca="1">IF(AND(AP71&gt;0,AP71&lt;&gt;""),IF(Title!$K$1=0,ROUNDDOWN((1000*AP$1)/AP71,2),ROUND((1000*AP$1)/AP71,2)),IF(AP71="","",0))</f>
        <v/>
      </c>
      <c r="AS71" s="51" t="str">
        <f ca="1">IF(OR(AP71&lt;&gt;"",AQ71&lt;&gt;""),RANK(AT71,AT$5:INDIRECT(AS$1,TRUE)),"")</f>
        <v/>
      </c>
      <c r="AT71" s="71" t="str">
        <f t="shared" ca="1" si="138"/>
        <v/>
      </c>
      <c r="AU71" s="71" t="str">
        <f t="shared" ca="1" si="117"/>
        <v/>
      </c>
      <c r="AV71" s="104" t="str">
        <f ca="1">IF(AU71&lt;&gt;"",RANK(AU71,AU$5:INDIRECT(AV$1,TRUE)),"")</f>
        <v/>
      </c>
      <c r="AW71" s="111" t="str">
        <f ca="1">IF(AND('Raw Data'!P69&lt;&gt;"",'Raw Data'!P69&lt;&gt;0),ROUNDDOWN('Raw Data'!P69,Title!$M$1),"")</f>
        <v/>
      </c>
      <c r="AX71" s="109" t="str">
        <f ca="1">IF(AND('Raw Data'!Q69&lt;&gt;"",'Raw Data'!Q69&lt;&gt;0),'Raw Data'!Q69,"")</f>
        <v/>
      </c>
      <c r="AY71" s="97" t="str">
        <f ca="1">IF(AND(AW71&gt;0,AW71&lt;&gt;""),IF(Title!$K$1=0,ROUNDDOWN((1000*AW$1)/AW71,2),ROUND((1000*AW$1)/AW71,2)),IF(AW71="","",0))</f>
        <v/>
      </c>
      <c r="AZ71" s="51" t="str">
        <f ca="1">IF(OR(AW71&lt;&gt;"",AX71&lt;&gt;""),RANK(BA71,BA$5:INDIRECT(AZ$1,TRUE)),"")</f>
        <v/>
      </c>
      <c r="BA71" s="71" t="str">
        <f t="shared" ca="1" si="139"/>
        <v/>
      </c>
      <c r="BB71" s="71" t="str">
        <f t="shared" ca="1" si="118"/>
        <v/>
      </c>
      <c r="BC71" s="104" t="str">
        <f ca="1">IF(BB71&lt;&gt;"",RANK(BB71,BB$5:INDIRECT(BC$1,TRUE)),"")</f>
        <v/>
      </c>
      <c r="BD71" s="111" t="str">
        <f ca="1">IF(AND('Raw Data'!R69&lt;&gt;"",'Raw Data'!R69&lt;&gt;0),ROUNDDOWN('Raw Data'!R69,Title!$M$1),"")</f>
        <v/>
      </c>
      <c r="BE71" s="109" t="str">
        <f ca="1">IF(AND('Raw Data'!S69&lt;&gt;"",'Raw Data'!S69&lt;&gt;0),'Raw Data'!S69,"")</f>
        <v/>
      </c>
      <c r="BF71" s="97" t="str">
        <f ca="1">IF(AND(BD71&gt;0,BD71&lt;&gt;""),IF(Title!$K$1=0,ROUNDDOWN((1000*BD$1)/BD71,2),ROUND((1000*BD$1)/BD71,2)),IF(BD71="","",0))</f>
        <v/>
      </c>
      <c r="BG71" s="51" t="str">
        <f ca="1">IF(OR(BD71&lt;&gt;"",BE71&lt;&gt;""),RANK(BH71,BH$5:INDIRECT(BG$1,TRUE)),"")</f>
        <v/>
      </c>
      <c r="BH71" s="71" t="str">
        <f t="shared" ca="1" si="140"/>
        <v/>
      </c>
      <c r="BI71" s="71" t="str">
        <f t="shared" ca="1" si="119"/>
        <v/>
      </c>
      <c r="BJ71" s="104" t="str">
        <f ca="1">IF(BI71&lt;&gt;"",RANK(BI71,BI$5:INDIRECT(BJ$1,TRUE)),"")</f>
        <v/>
      </c>
      <c r="BK71" s="111" t="str">
        <f ca="1">IF(AND('Raw Data'!T69&lt;&gt;"",'Raw Data'!T69&lt;&gt;0),ROUNDDOWN('Raw Data'!T69,Title!$M$1),"")</f>
        <v/>
      </c>
      <c r="BL71" s="109" t="str">
        <f ca="1">IF(AND('Raw Data'!U69&lt;&gt;"",'Raw Data'!U69&lt;&gt;0),'Raw Data'!U69,"")</f>
        <v/>
      </c>
      <c r="BM71" s="97" t="str">
        <f t="shared" ca="1" si="141"/>
        <v/>
      </c>
      <c r="BN71" s="51" t="str">
        <f ca="1">IF(OR(BK71&lt;&gt;"",BL71&lt;&gt;""),RANK(BO71,BO$5:INDIRECT(BN$1,TRUE)),"")</f>
        <v/>
      </c>
      <c r="BO71" s="71" t="str">
        <f t="shared" ca="1" si="142"/>
        <v/>
      </c>
      <c r="BP71" s="71" t="str">
        <f t="shared" ca="1" si="120"/>
        <v/>
      </c>
      <c r="BQ71" s="104" t="str">
        <f ca="1">IF(BP71&lt;&gt;"",RANK(BP71,BP$5:INDIRECT(BQ$1,TRUE)),"")</f>
        <v/>
      </c>
      <c r="BR71" s="111" t="str">
        <f ca="1">IF(AND('Raw Data'!V69&lt;&gt;"",'Raw Data'!V69&lt;&gt;0),ROUNDDOWN('Raw Data'!V69,Title!$M$1),"")</f>
        <v/>
      </c>
      <c r="BS71" s="109" t="str">
        <f ca="1">IF(AND('Raw Data'!W69&lt;&gt;"",'Raw Data'!W69&lt;&gt;0),'Raw Data'!W69,"")</f>
        <v/>
      </c>
      <c r="BT71" s="97" t="str">
        <f ca="1">IF(AND(BR71&gt;0,BR71&lt;&gt;""),IF(Title!$K$1=0,ROUNDDOWN((1000*BR$1)/BR71,2),ROUND((1000*BR$1)/BR71,2)),IF(BR71="","",0))</f>
        <v/>
      </c>
      <c r="BU71" s="51" t="str">
        <f ca="1">IF(OR(BR71&lt;&gt;"",BS71&lt;&gt;""),RANK(BV71,BV$5:INDIRECT(BU$1,TRUE)),"")</f>
        <v/>
      </c>
      <c r="BV71" s="71" t="str">
        <f t="shared" ca="1" si="143"/>
        <v/>
      </c>
      <c r="BW71" s="71" t="str">
        <f t="shared" ca="1" si="121"/>
        <v/>
      </c>
      <c r="BX71" s="104" t="str">
        <f ca="1">IF(BW71&lt;&gt;"",RANK(BW71,BW$5:INDIRECT(BX$1,TRUE)),"")</f>
        <v/>
      </c>
      <c r="BY71" s="111" t="str">
        <f ca="1">IF(AND('Raw Data'!X69&lt;&gt;"",'Raw Data'!X69&lt;&gt;0),ROUNDDOWN('Raw Data'!X69,Title!$M$1),"")</f>
        <v/>
      </c>
      <c r="BZ71" s="109" t="str">
        <f ca="1">IF(AND('Raw Data'!Y69&lt;&gt;"",'Raw Data'!Y69&lt;&gt;0),'Raw Data'!Y69,"")</f>
        <v/>
      </c>
      <c r="CA71" s="97" t="str">
        <f ca="1">IF(AND(BY71&gt;0,BY71&lt;&gt;""),IF(Title!$K$1=0,ROUNDDOWN((1000*BY$1)/BY71,2),ROUND((1000*BY$1)/BY71,2)),IF(BY71="","",0))</f>
        <v/>
      </c>
      <c r="CB71" s="51" t="str">
        <f ca="1">IF(OR(BY71&lt;&gt;"",BZ71&lt;&gt;""),RANK(CC71,CC$5:INDIRECT(CB$1,TRUE)),"")</f>
        <v/>
      </c>
      <c r="CC71" s="71" t="str">
        <f t="shared" ca="1" si="144"/>
        <v/>
      </c>
      <c r="CD71" s="71" t="str">
        <f t="shared" ca="1" si="122"/>
        <v/>
      </c>
      <c r="CE71" s="104" t="str">
        <f ca="1">IF(CD71&lt;&gt;"",RANK(CD71,CD$5:INDIRECT(CE$1,TRUE)),"")</f>
        <v/>
      </c>
      <c r="CF71" s="111" t="str">
        <f ca="1">IF(AND('Raw Data'!Z69&lt;&gt;"",'Raw Data'!Z69&lt;&gt;0),ROUNDDOWN('Raw Data'!Z69,Title!$M$1),"")</f>
        <v/>
      </c>
      <c r="CG71" s="109" t="str">
        <f ca="1">IF(AND('Raw Data'!AA69&lt;&gt;"",'Raw Data'!AA69&lt;&gt;0),'Raw Data'!AA69,"")</f>
        <v/>
      </c>
      <c r="CH71" s="97" t="str">
        <f ca="1">IF(AND(CF71&gt;0,CF71&lt;&gt;""),IF(Title!$K$1=0,ROUNDDOWN((1000*CF$1)/CF71,2),ROUND((1000*CF$1)/CF71,2)),IF(CF71="","",0))</f>
        <v/>
      </c>
      <c r="CI71" s="51" t="str">
        <f ca="1">IF(OR(CF71&lt;&gt;"",CG71&lt;&gt;""),RANK(CJ71,CJ$5:INDIRECT(CI$1,TRUE)),"")</f>
        <v/>
      </c>
      <c r="CJ71" s="71" t="str">
        <f t="shared" ca="1" si="145"/>
        <v/>
      </c>
      <c r="CK71" s="71" t="str">
        <f t="shared" ca="1" si="123"/>
        <v/>
      </c>
      <c r="CL71" s="104" t="str">
        <f ca="1">IF(CK71&lt;&gt;"",RANK(CK71,CK$5:INDIRECT(CL$1,TRUE)),"")</f>
        <v/>
      </c>
      <c r="CM71" s="111" t="str">
        <f ca="1">IF(AND('Raw Data'!AB69&lt;&gt;"",'Raw Data'!AB69&lt;&gt;0),ROUNDDOWN('Raw Data'!AB69,Title!$M$1),"")</f>
        <v/>
      </c>
      <c r="CN71" s="109" t="str">
        <f ca="1">IF(AND('Raw Data'!AC69&lt;&gt;"",'Raw Data'!AC69&lt;&gt;0),'Raw Data'!AC69,"")</f>
        <v/>
      </c>
      <c r="CO71" s="97" t="str">
        <f ca="1">IF(AND(CM71&gt;0,CM71&lt;&gt;""),IF(Title!$K$1=0,ROUNDDOWN((1000*CM$1)/CM71,2),ROUND((1000*CM$1)/CM71,2)),IF(CM71="","",0))</f>
        <v/>
      </c>
      <c r="CP71" s="51" t="str">
        <f ca="1">IF(OR(CM71&lt;&gt;"",CN71&lt;&gt;""),RANK(CQ71,CQ$5:INDIRECT(CP$1,TRUE)),"")</f>
        <v/>
      </c>
      <c r="CQ71" s="71" t="str">
        <f t="shared" ca="1" si="146"/>
        <v/>
      </c>
      <c r="CR71" s="71" t="str">
        <f t="shared" ca="1" si="124"/>
        <v/>
      </c>
      <c r="CS71" s="104" t="str">
        <f ca="1">IF(CR71&lt;&gt;"",RANK(CR71,CR$5:INDIRECT(CS$1,TRUE)),"")</f>
        <v/>
      </c>
      <c r="CT71" s="111" t="str">
        <f ca="1">IF(AND('Raw Data'!AD69&lt;&gt;"",'Raw Data'!AD69&lt;&gt;0),ROUNDDOWN('Raw Data'!AD69,Title!$M$1),"")</f>
        <v/>
      </c>
      <c r="CU71" s="109" t="str">
        <f ca="1">IF(AND('Raw Data'!AE69&lt;&gt;"",'Raw Data'!AE69&lt;&gt;0),'Raw Data'!AE69,"")</f>
        <v/>
      </c>
      <c r="CV71" s="97" t="str">
        <f ca="1">IF(AND(CT71&gt;0,CT71&lt;&gt;""),IF(Title!$K$1=0,ROUNDDOWN((1000*CT$1)/CT71,2),ROUND((1000*CT$1)/CT71,2)),IF(CT71="","",0))</f>
        <v/>
      </c>
      <c r="CW71" s="51" t="str">
        <f ca="1">IF(OR(CT71&lt;&gt;"",CU71&lt;&gt;""),RANK(CX71,CX$5:INDIRECT(CW$1,TRUE)),"")</f>
        <v/>
      </c>
      <c r="CX71" s="71" t="str">
        <f t="shared" ca="1" si="147"/>
        <v/>
      </c>
      <c r="CY71" s="71" t="str">
        <f t="shared" ca="1" si="125"/>
        <v/>
      </c>
      <c r="CZ71" s="104" t="str">
        <f ca="1">IF(CY71&lt;&gt;"",RANK(CY71,CY$5:INDIRECT(CZ$1,TRUE)),"")</f>
        <v/>
      </c>
      <c r="DA71" s="111" t="str">
        <f ca="1">IF(AND('Raw Data'!AF69&lt;&gt;"",'Raw Data'!AF69&lt;&gt;0),ROUNDDOWN('Raw Data'!AF69,Title!$M$1),"")</f>
        <v/>
      </c>
      <c r="DB71" s="109" t="str">
        <f ca="1">IF(AND('Raw Data'!AG69&lt;&gt;"",'Raw Data'!AG69&lt;&gt;0),'Raw Data'!AG69,"")</f>
        <v/>
      </c>
      <c r="DC71" s="97" t="str">
        <f ca="1">IF(AND(DA71&gt;0,DA71&lt;&gt;""),IF(Title!$K$1=0,ROUNDDOWN((1000*DA$1)/DA71,2),ROUND((1000*DA$1)/DA71,2)),IF(DA71="","",0))</f>
        <v/>
      </c>
      <c r="DD71" s="51" t="str">
        <f ca="1">IF(OR(DA71&lt;&gt;"",DB71&lt;&gt;""),RANK(DE71,DE$5:INDIRECT(DD$1,TRUE)),"")</f>
        <v/>
      </c>
      <c r="DE71" s="71" t="str">
        <f t="shared" ca="1" si="148"/>
        <v/>
      </c>
      <c r="DF71" s="71" t="str">
        <f t="shared" ca="1" si="126"/>
        <v/>
      </c>
      <c r="DG71" s="104" t="str">
        <f ca="1">IF(DF71&lt;&gt;"",RANK(DF71,DF$5:INDIRECT(DG$1,TRUE)),"")</f>
        <v/>
      </c>
      <c r="DH71" s="111" t="str">
        <f ca="1">IF(AND('Raw Data'!AH69&lt;&gt;"",'Raw Data'!AH69&lt;&gt;0),ROUNDDOWN('Raw Data'!AH69,Title!$M$1),"")</f>
        <v/>
      </c>
      <c r="DI71" s="109" t="str">
        <f ca="1">IF(AND('Raw Data'!AI69&lt;&gt;"",'Raw Data'!AI69&lt;&gt;0),'Raw Data'!AI69,"")</f>
        <v/>
      </c>
      <c r="DJ71" s="97" t="str">
        <f ca="1">IF(AND(DH71&gt;0,DH71&lt;&gt;""),IF(Title!$K$1=0,ROUNDDOWN((1000*DH$1)/DH71,2),ROUND((1000*DH$1)/DH71,2)),IF(DH71="","",0))</f>
        <v/>
      </c>
      <c r="DK71" s="51" t="str">
        <f ca="1">IF(OR(DH71&lt;&gt;"",DI71&lt;&gt;""),RANK(DL71,DL$5:INDIRECT(DK$1,TRUE)),"")</f>
        <v/>
      </c>
      <c r="DL71" s="71" t="str">
        <f t="shared" ca="1" si="149"/>
        <v/>
      </c>
      <c r="DM71" s="71" t="str">
        <f t="shared" ca="1" si="127"/>
        <v/>
      </c>
      <c r="DN71" s="104" t="str">
        <f ca="1">IF(DM71&lt;&gt;"",RANK(DM71,DM$5:INDIRECT(DN$1,TRUE)),"")</f>
        <v/>
      </c>
      <c r="DO71" s="111" t="str">
        <f ca="1">IF(AND('Raw Data'!AJ69&lt;&gt;"",'Raw Data'!AJ69&lt;&gt;0),ROUNDDOWN('Raw Data'!AJ69,Title!$M$1),"")</f>
        <v/>
      </c>
      <c r="DP71" s="109" t="str">
        <f ca="1">IF(AND('Raw Data'!AK69&lt;&gt;"",'Raw Data'!AK69&lt;&gt;0),'Raw Data'!AK69,"")</f>
        <v/>
      </c>
      <c r="DQ71" s="97" t="str">
        <f ca="1">IF(AND(DO71&gt;0,DO71&lt;&gt;""),IF(Title!$K$1=0,ROUNDDOWN((1000*DO$1)/DO71,2),ROUND((1000*DO$1)/DO71,2)),IF(DO71="","",0))</f>
        <v/>
      </c>
      <c r="DR71" s="51" t="str">
        <f ca="1">IF(OR(DO71&lt;&gt;"",DP71&lt;&gt;""),RANK(DS71,DS$5:INDIRECT(DR$1,TRUE)),"")</f>
        <v/>
      </c>
      <c r="DS71" s="71" t="str">
        <f t="shared" ca="1" si="150"/>
        <v/>
      </c>
      <c r="DT71" s="71" t="str">
        <f t="shared" ca="1" si="128"/>
        <v/>
      </c>
      <c r="DU71" s="104" t="str">
        <f ca="1">IF(DT71&lt;&gt;"",RANK(DT71,DT$5:INDIRECT(DU$1,TRUE)),"")</f>
        <v/>
      </c>
      <c r="DV71" s="111" t="str">
        <f ca="1">IF(AND('Raw Data'!AL69&lt;&gt;"",'Raw Data'!AL69&lt;&gt;0),ROUNDDOWN('Raw Data'!AL69,Title!$M$1),"")</f>
        <v/>
      </c>
      <c r="DW71" s="109" t="str">
        <f ca="1">IF(AND('Raw Data'!AM69&lt;&gt;"",'Raw Data'!AM69&lt;&gt;0),'Raw Data'!AM69,"")</f>
        <v/>
      </c>
      <c r="DX71" s="97" t="str">
        <f ca="1">IF(AND(DV71&gt;0,DV71&lt;&gt;""),IF(Title!$K$1=0,ROUNDDOWN((1000*DV$1)/DV71,2),ROUND((1000*DV$1)/DV71,2)),IF(DV71="","",0))</f>
        <v/>
      </c>
      <c r="DY71" s="51" t="str">
        <f ca="1">IF(OR(DV71&lt;&gt;"",DW71&lt;&gt;""),RANK(DZ71,DZ$5:INDIRECT(DY$1,TRUE)),"")</f>
        <v/>
      </c>
      <c r="DZ71" s="71" t="str">
        <f t="shared" ca="1" si="151"/>
        <v/>
      </c>
      <c r="EA71" s="71" t="str">
        <f t="shared" ca="1" si="129"/>
        <v/>
      </c>
      <c r="EB71" s="104" t="str">
        <f ca="1">IF(EA71&lt;&gt;"",RANK(EA71,EA$5:INDIRECT(EB$1,TRUE)),"")</f>
        <v/>
      </c>
      <c r="EC71" s="111" t="str">
        <f ca="1">IF(AND('Raw Data'!AN69&lt;&gt;"",'Raw Data'!AN69&lt;&gt;0),ROUNDDOWN('Raw Data'!AN69,Title!$M$1),"")</f>
        <v/>
      </c>
      <c r="ED71" s="109" t="str">
        <f ca="1">IF(AND('Raw Data'!AO69&lt;&gt;"",'Raw Data'!AO69&lt;&gt;0),'Raw Data'!AO69,"")</f>
        <v/>
      </c>
      <c r="EE71" s="97" t="str">
        <f ca="1">IF(AND(EC71&gt;0,EC71&lt;&gt;""),IF(Title!$K$1=0,ROUNDDOWN((1000*EC$1)/EC71,2),ROUND((1000*EC$1)/EC71,2)),IF(EC71="","",0))</f>
        <v/>
      </c>
      <c r="EF71" s="51" t="str">
        <f ca="1">IF(OR(EC71&lt;&gt;"",ED71&lt;&gt;""),RANK(EG71,EG$5:INDIRECT(EF$1,TRUE)),"")</f>
        <v/>
      </c>
      <c r="EG71" s="71" t="str">
        <f t="shared" ca="1" si="152"/>
        <v/>
      </c>
      <c r="EH71" s="71" t="str">
        <f t="shared" ca="1" si="130"/>
        <v/>
      </c>
      <c r="EI71" s="104" t="str">
        <f ca="1">IF(EH71&lt;&gt;"",RANK(EH71,EH$5:INDIRECT(EI$1,TRUE)),"")</f>
        <v/>
      </c>
      <c r="EJ71" s="111" t="str">
        <f ca="1">IF(AND('Raw Data'!AP69&lt;&gt;"",'Raw Data'!AP69&lt;&gt;0),ROUNDDOWN('Raw Data'!AP69,Title!$M$1),"")</f>
        <v/>
      </c>
      <c r="EK71" s="106" t="str">
        <f ca="1">IF(AND('Raw Data'!AQ69&lt;&gt;"",'Raw Data'!AQ69&lt;&gt;0),'Raw Data'!AQ69,"")</f>
        <v/>
      </c>
      <c r="EL71" s="97" t="str">
        <f ca="1">IF(AND(EJ71&gt;0,EJ71&lt;&gt;""),IF(Title!$K$1=0,ROUNDDOWN((1000*EJ$1)/EJ71,2),ROUND((1000*EJ$1)/EJ71,2)),IF(EJ71="","",0))</f>
        <v/>
      </c>
      <c r="EM71" s="51" t="str">
        <f ca="1">IF(OR(EJ71&lt;&gt;"",EK71&lt;&gt;""),RANK(EN71,EN$5:INDIRECT(EM$1,TRUE)),"")</f>
        <v/>
      </c>
      <c r="EN71" s="71" t="str">
        <f t="shared" ca="1" si="153"/>
        <v/>
      </c>
      <c r="EO71" s="71" t="str">
        <f t="shared" ca="1" si="131"/>
        <v/>
      </c>
      <c r="EP71" s="104" t="str">
        <f ca="1">IF(EO71&lt;&gt;"",RANK(EO71,EO$5:INDIRECT(EP$1,TRUE)),"")</f>
        <v/>
      </c>
      <c r="EQ71" s="51" t="str">
        <f t="shared" ca="1" si="154"/>
        <v>$ER$71:$FC$71</v>
      </c>
      <c r="ER71" s="71">
        <f t="shared" si="155"/>
        <v>0</v>
      </c>
      <c r="ES71" s="71">
        <f t="shared" ca="1" si="156"/>
        <v>0</v>
      </c>
      <c r="ET71" s="71">
        <f t="shared" ca="1" si="157"/>
        <v>0</v>
      </c>
      <c r="EU71" s="71">
        <f t="shared" ca="1" si="158"/>
        <v>0</v>
      </c>
      <c r="EV71" s="71">
        <f t="shared" ca="1" si="159"/>
        <v>0</v>
      </c>
      <c r="EW71" s="71">
        <f t="shared" ca="1" si="160"/>
        <v>0</v>
      </c>
      <c r="EX71" s="71">
        <f t="shared" ca="1" si="161"/>
        <v>0</v>
      </c>
      <c r="EY71" s="71">
        <f t="shared" ca="1" si="162"/>
        <v>0</v>
      </c>
      <c r="EZ71" s="71">
        <f t="shared" ca="1" si="163"/>
        <v>0</v>
      </c>
      <c r="FA71" s="71">
        <f t="shared" ca="1" si="164"/>
        <v>0</v>
      </c>
      <c r="FB71" s="71">
        <f t="shared" ca="1" si="165"/>
        <v>0</v>
      </c>
      <c r="FC71" s="71">
        <f t="shared" ca="1" si="166"/>
        <v>0</v>
      </c>
      <c r="FD71" s="71">
        <f t="shared" ca="1" si="167"/>
        <v>0</v>
      </c>
      <c r="FE71" s="71">
        <f t="shared" ca="1" si="168"/>
        <v>0</v>
      </c>
      <c r="FF71" s="71">
        <f t="shared" ca="1" si="169"/>
        <v>0</v>
      </c>
      <c r="FG71" s="71">
        <f t="shared" ca="1" si="170"/>
        <v>0</v>
      </c>
      <c r="FH71" s="71">
        <f t="shared" ca="1" si="171"/>
        <v>0</v>
      </c>
      <c r="FI71" s="71">
        <f t="shared" ca="1" si="172"/>
        <v>0</v>
      </c>
      <c r="FJ71" s="71">
        <f t="shared" ca="1" si="173"/>
        <v>0</v>
      </c>
      <c r="FK71" s="71">
        <f t="shared" ca="1" si="174"/>
        <v>0</v>
      </c>
      <c r="FL71" s="51" t="str">
        <f t="shared" si="175"/>
        <v>$FM$71:$FX$71</v>
      </c>
      <c r="FM71" s="72">
        <f t="shared" si="176"/>
        <v>0</v>
      </c>
      <c r="FN71" s="51">
        <f t="shared" si="177"/>
        <v>0</v>
      </c>
      <c r="FO71" s="51">
        <f t="shared" si="178"/>
        <v>0</v>
      </c>
      <c r="FP71" s="51">
        <f t="shared" si="179"/>
        <v>0</v>
      </c>
      <c r="FQ71" s="51">
        <f t="shared" si="180"/>
        <v>0</v>
      </c>
      <c r="FR71" s="51">
        <f t="shared" si="181"/>
        <v>0</v>
      </c>
      <c r="FS71" s="51">
        <f t="shared" si="182"/>
        <v>0</v>
      </c>
      <c r="FT71" s="51">
        <f t="shared" si="183"/>
        <v>0</v>
      </c>
      <c r="FU71" s="51">
        <f t="shared" si="184"/>
        <v>0</v>
      </c>
      <c r="FV71" s="51">
        <f t="shared" si="185"/>
        <v>0</v>
      </c>
      <c r="FW71" s="51">
        <f t="shared" si="186"/>
        <v>0</v>
      </c>
      <c r="FX71" s="51">
        <f t="shared" si="187"/>
        <v>0</v>
      </c>
      <c r="FY71" s="51">
        <f t="shared" si="188"/>
        <v>0</v>
      </c>
      <c r="FZ71" s="51">
        <f t="shared" si="189"/>
        <v>0</v>
      </c>
      <c r="GA71" s="51">
        <f t="shared" si="190"/>
        <v>0</v>
      </c>
      <c r="GB71" s="51">
        <f t="shared" si="191"/>
        <v>0</v>
      </c>
      <c r="GC71" s="51">
        <f t="shared" si="192"/>
        <v>0</v>
      </c>
      <c r="GD71" s="51">
        <f t="shared" si="193"/>
        <v>0</v>
      </c>
      <c r="GE71" s="51">
        <f t="shared" si="194"/>
        <v>0</v>
      </c>
      <c r="GF71" s="51">
        <f t="shared" si="195"/>
        <v>0</v>
      </c>
      <c r="GG71" s="51" t="str">
        <f t="shared" si="196"/>
        <v>GS71</v>
      </c>
      <c r="GH71" s="71">
        <f ca="1">GetDiscardScore($ER71:ER71,GH$1)</f>
        <v>0</v>
      </c>
      <c r="GI71" s="71">
        <f ca="1">GetDiscardScore($ER71:ES71,GI$1)</f>
        <v>0</v>
      </c>
      <c r="GJ71" s="71">
        <f ca="1">GetDiscardScore($ER71:ET71,GJ$1)</f>
        <v>0</v>
      </c>
      <c r="GK71" s="71">
        <f ca="1">GetDiscardScore($ER71:EU71,GK$1)</f>
        <v>0</v>
      </c>
      <c r="GL71" s="71">
        <f ca="1">GetDiscardScore($ER71:EV71,GL$1)</f>
        <v>0</v>
      </c>
      <c r="GM71" s="71">
        <f ca="1">GetDiscardScore($ER71:EW71,GM$1)</f>
        <v>0</v>
      </c>
      <c r="GN71" s="71">
        <f ca="1">GetDiscardScore($ER71:EX71,GN$1)</f>
        <v>0</v>
      </c>
      <c r="GO71" s="71">
        <f ca="1">GetDiscardScore($ER71:EY71,GO$1)</f>
        <v>0</v>
      </c>
      <c r="GP71" s="71">
        <f ca="1">GetDiscardScore($ER71:EZ71,GP$1)</f>
        <v>0</v>
      </c>
      <c r="GQ71" s="71">
        <f ca="1">GetDiscardScore($ER71:FA71,GQ$1)</f>
        <v>0</v>
      </c>
      <c r="GR71" s="71">
        <f ca="1">GetDiscardScore($ER71:FB71,GR$1)</f>
        <v>0</v>
      </c>
      <c r="GS71" s="71">
        <f ca="1">GetDiscardScore($ER71:FC71,GS$1)</f>
        <v>0</v>
      </c>
      <c r="GT71" s="71">
        <f ca="1">GetDiscardScore($ER71:FD71,GT$1)</f>
        <v>0</v>
      </c>
      <c r="GU71" s="71">
        <f ca="1">GetDiscardScore($ER71:FE71,GU$1)</f>
        <v>0</v>
      </c>
      <c r="GV71" s="71">
        <f ca="1">GetDiscardScore($ER71:FF71,GV$1)</f>
        <v>0</v>
      </c>
      <c r="GW71" s="71">
        <f ca="1">GetDiscardScore($ER71:FG71,GW$1)</f>
        <v>0</v>
      </c>
      <c r="GX71" s="71">
        <f ca="1">GetDiscardScore($ER71:FH71,GX$1)</f>
        <v>0</v>
      </c>
      <c r="GY71" s="71">
        <f ca="1">GetDiscardScore($ER71:FI71,GY$1)</f>
        <v>0</v>
      </c>
      <c r="GZ71" s="71">
        <f ca="1">GetDiscardScore($ER71:FJ71,GZ$1)</f>
        <v>0</v>
      </c>
      <c r="HA71" s="71">
        <f ca="1">GetDiscardScore($ER71:FK71,HA$1)</f>
        <v>0</v>
      </c>
      <c r="HB71" s="73" t="str">
        <f t="shared" ca="1" si="197"/>
        <v/>
      </c>
      <c r="HC71" s="72" t="str">
        <f ca="1">IF(HB71&lt;&gt;"",RANK(HB71,HB$5:INDIRECT(HC$1,TRUE),0),"")</f>
        <v/>
      </c>
      <c r="HD71" s="70" t="str">
        <f t="shared" ca="1" si="198"/>
        <v/>
      </c>
    </row>
    <row r="72" spans="1:212" s="51" customFormat="1" ht="11.25">
      <c r="A72" s="41">
        <v>68</v>
      </c>
      <c r="B72" s="41" t="str">
        <f ca="1">IF('Raw Data'!B70&lt;&gt;"",'Raw Data'!B70,"")</f>
        <v/>
      </c>
      <c r="C72" s="51" t="str">
        <f ca="1">IF('Raw Data'!C70&lt;&gt;"",'Raw Data'!C70,"")</f>
        <v/>
      </c>
      <c r="D72" s="42" t="str">
        <f t="shared" ca="1" si="132"/>
        <v/>
      </c>
      <c r="E72" s="69" t="str">
        <f t="shared" ca="1" si="133"/>
        <v/>
      </c>
      <c r="F72" s="99" t="str">
        <f t="shared" ca="1" si="111"/>
        <v/>
      </c>
      <c r="G72" s="111" t="str">
        <f ca="1">IF(AND('Raw Data'!D70&lt;&gt;"",'Raw Data'!D70&lt;&gt;0),ROUNDDOWN('Raw Data'!D70,Title!$M$1),"")</f>
        <v/>
      </c>
      <c r="H72" s="109" t="str">
        <f ca="1">IF(AND('Raw Data'!E70&lt;&gt;"",'Raw Data'!E70&lt;&gt;0),'Raw Data'!E70,"")</f>
        <v/>
      </c>
      <c r="I72" s="97" t="str">
        <f ca="1">IF(AND(G72&lt;&gt;"",G72&gt;0),IF(Title!$K$1=0,ROUNDDOWN((1000*G$1)/G72,2),ROUND((1000*G$1)/G72,2)),IF(G72="","",0))</f>
        <v/>
      </c>
      <c r="J72" s="51" t="str">
        <f ca="1">IF(K72&lt;&gt;0,RANK(K72,K$5:INDIRECT(J$1,TRUE)),"")</f>
        <v/>
      </c>
      <c r="K72" s="71">
        <f t="shared" ca="1" si="89"/>
        <v>0</v>
      </c>
      <c r="L72" s="71" t="str">
        <f t="shared" ca="1" si="112"/>
        <v/>
      </c>
      <c r="M72" s="104" t="str">
        <f ca="1">IF(L72&lt;&gt;"",RANK(L72,L$5:INDIRECT(M$1,TRUE)),"")</f>
        <v/>
      </c>
      <c r="N72" s="111" t="str">
        <f ca="1">IF(AND('Raw Data'!F70&lt;&gt;"",'Raw Data'!F70&lt;&gt;0),ROUNDDOWN('Raw Data'!F70,Title!$M$1),"")</f>
        <v/>
      </c>
      <c r="O72" s="109" t="str">
        <f ca="1">IF(AND('Raw Data'!G70&lt;&gt;"",'Raw Data'!G70&lt;&gt;0),'Raw Data'!G70,"")</f>
        <v/>
      </c>
      <c r="P72" s="97" t="str">
        <f ca="1">IF(AND(N72&gt;0,N72&lt;&gt;""),IF(Title!$K$1=0,ROUNDDOWN((1000*N$1)/N72,2),ROUND((1000*N$1)/N72,2)),IF(N72="","",0))</f>
        <v/>
      </c>
      <c r="Q72" s="51" t="str">
        <f ca="1">IF(OR(N72&lt;&gt;"",O72&lt;&gt;""),RANK(R72,R$5:INDIRECT(Q$1,TRUE)),"")</f>
        <v/>
      </c>
      <c r="R72" s="71" t="str">
        <f t="shared" ca="1" si="134"/>
        <v/>
      </c>
      <c r="S72" s="71" t="str">
        <f t="shared" ca="1" si="113"/>
        <v/>
      </c>
      <c r="T72" s="104" t="str">
        <f ca="1">IF(S72&lt;&gt;"",RANK(S72,S$5:INDIRECT(T$1,TRUE)),"")</f>
        <v/>
      </c>
      <c r="U72" s="111" t="str">
        <f ca="1">IF(AND('Raw Data'!H70&lt;&gt;"",'Raw Data'!H70&lt;&gt;0),ROUNDDOWN('Raw Data'!H70,Title!$M$1),"")</f>
        <v/>
      </c>
      <c r="V72" s="109" t="str">
        <f ca="1">IF(AND('Raw Data'!I70&lt;&gt;"",'Raw Data'!I70&lt;&gt;0),'Raw Data'!I70,"")</f>
        <v/>
      </c>
      <c r="W72" s="97" t="str">
        <f ca="1">IF(AND(U72&gt;0,U72&lt;&gt;""),IF(Title!$K$1=0,ROUNDDOWN((1000*U$1)/U72,2),ROUND((1000*U$1)/U72,2)),IF(U72="","",0))</f>
        <v/>
      </c>
      <c r="X72" s="51" t="str">
        <f ca="1">IF(OR(U72&lt;&gt;"",V72&lt;&gt;""),RANK(Y72,Y$5:INDIRECT(X$1,TRUE)),"")</f>
        <v/>
      </c>
      <c r="Y72" s="71" t="str">
        <f t="shared" ca="1" si="135"/>
        <v/>
      </c>
      <c r="Z72" s="71" t="str">
        <f t="shared" ca="1" si="114"/>
        <v/>
      </c>
      <c r="AA72" s="104" t="str">
        <f ca="1">IF(Z72&lt;&gt;"",RANK(Z72,Z$5:INDIRECT(AA$1,TRUE)),"")</f>
        <v/>
      </c>
      <c r="AB72" s="111" t="str">
        <f ca="1">IF(AND('Raw Data'!J70&lt;&gt;"",'Raw Data'!J70&lt;&gt;0),ROUNDDOWN('Raw Data'!J70,Title!$M$1),"")</f>
        <v/>
      </c>
      <c r="AC72" s="109" t="str">
        <f ca="1">IF(AND('Raw Data'!K70&lt;&gt;"",'Raw Data'!K70&lt;&gt;0),'Raw Data'!K70,"")</f>
        <v/>
      </c>
      <c r="AD72" s="97" t="str">
        <f ca="1">IF(AND(AB72&gt;0,AB72&lt;&gt;""),IF(Title!$K$1=0,ROUNDDOWN((1000*AB$1)/AB72,2),ROUND((1000*AB$1)/AB72,2)),IF(AB72="","",0))</f>
        <v/>
      </c>
      <c r="AE72" s="51" t="str">
        <f ca="1">IF(OR(AB72&lt;&gt;"",AC72&lt;&gt;""),RANK(AF72,AF$5:INDIRECT(AE$1,TRUE)),"")</f>
        <v/>
      </c>
      <c r="AF72" s="71" t="str">
        <f t="shared" ca="1" si="136"/>
        <v/>
      </c>
      <c r="AG72" s="71" t="str">
        <f t="shared" ca="1" si="115"/>
        <v/>
      </c>
      <c r="AH72" s="104" t="str">
        <f ca="1">IF(AG72&lt;&gt;"",RANK(AG72,AG$5:INDIRECT(AH$1,TRUE)),"")</f>
        <v/>
      </c>
      <c r="AI72" s="111" t="str">
        <f ca="1">IF(AND('Raw Data'!L70&lt;&gt;"",'Raw Data'!L70&lt;&gt;0),ROUNDDOWN('Raw Data'!L70,Title!$M$1),"")</f>
        <v/>
      </c>
      <c r="AJ72" s="109" t="str">
        <f ca="1">IF(AND('Raw Data'!M70&lt;&gt;"",'Raw Data'!M70&lt;&gt;0),'Raw Data'!M70,"")</f>
        <v/>
      </c>
      <c r="AK72" s="97" t="str">
        <f ca="1">IF(AND(AI72&gt;0,AI72&lt;&gt;""),IF(Title!$K$1=0,ROUNDDOWN((1000*AI$1)/AI72,2),ROUND((1000*AI$1)/AI72,2)),IF(AI72="","",0))</f>
        <v/>
      </c>
      <c r="AL72" s="51" t="str">
        <f ca="1">IF(OR(AI72&lt;&gt;"",AJ72&lt;&gt;""),RANK(AM72,AM$5:INDIRECT(AL$1,TRUE)),"")</f>
        <v/>
      </c>
      <c r="AM72" s="71" t="str">
        <f t="shared" ca="1" si="137"/>
        <v/>
      </c>
      <c r="AN72" s="71" t="str">
        <f t="shared" ca="1" si="116"/>
        <v/>
      </c>
      <c r="AO72" s="104" t="str">
        <f ca="1">IF(AN72&lt;&gt;"",RANK(AN72,AN$5:INDIRECT(AO$1,TRUE)),"")</f>
        <v/>
      </c>
      <c r="AP72" s="111" t="str">
        <f ca="1">IF(AND('Raw Data'!N70&lt;&gt;"",'Raw Data'!N70&lt;&gt;0),ROUNDDOWN('Raw Data'!N70,Title!$M$1),"")</f>
        <v/>
      </c>
      <c r="AQ72" s="109" t="str">
        <f ca="1">IF(AND('Raw Data'!O70&lt;&gt;"",'Raw Data'!O70&lt;&gt;0),'Raw Data'!O70,"")</f>
        <v/>
      </c>
      <c r="AR72" s="97" t="str">
        <f ca="1">IF(AND(AP72&gt;0,AP72&lt;&gt;""),IF(Title!$K$1=0,ROUNDDOWN((1000*AP$1)/AP72,2),ROUND((1000*AP$1)/AP72,2)),IF(AP72="","",0))</f>
        <v/>
      </c>
      <c r="AS72" s="51" t="str">
        <f ca="1">IF(OR(AP72&lt;&gt;"",AQ72&lt;&gt;""),RANK(AT72,AT$5:INDIRECT(AS$1,TRUE)),"")</f>
        <v/>
      </c>
      <c r="AT72" s="71" t="str">
        <f t="shared" ca="1" si="138"/>
        <v/>
      </c>
      <c r="AU72" s="71" t="str">
        <f t="shared" ca="1" si="117"/>
        <v/>
      </c>
      <c r="AV72" s="104" t="str">
        <f ca="1">IF(AU72&lt;&gt;"",RANK(AU72,AU$5:INDIRECT(AV$1,TRUE)),"")</f>
        <v/>
      </c>
      <c r="AW72" s="111" t="str">
        <f ca="1">IF(AND('Raw Data'!P70&lt;&gt;"",'Raw Data'!P70&lt;&gt;0),ROUNDDOWN('Raw Data'!P70,Title!$M$1),"")</f>
        <v/>
      </c>
      <c r="AX72" s="109" t="str">
        <f ca="1">IF(AND('Raw Data'!Q70&lt;&gt;"",'Raw Data'!Q70&lt;&gt;0),'Raw Data'!Q70,"")</f>
        <v/>
      </c>
      <c r="AY72" s="97" t="str">
        <f ca="1">IF(AND(AW72&gt;0,AW72&lt;&gt;""),IF(Title!$K$1=0,ROUNDDOWN((1000*AW$1)/AW72,2),ROUND((1000*AW$1)/AW72,2)),IF(AW72="","",0))</f>
        <v/>
      </c>
      <c r="AZ72" s="51" t="str">
        <f ca="1">IF(OR(AW72&lt;&gt;"",AX72&lt;&gt;""),RANK(BA72,BA$5:INDIRECT(AZ$1,TRUE)),"")</f>
        <v/>
      </c>
      <c r="BA72" s="71" t="str">
        <f t="shared" ca="1" si="139"/>
        <v/>
      </c>
      <c r="BB72" s="71" t="str">
        <f t="shared" ca="1" si="118"/>
        <v/>
      </c>
      <c r="BC72" s="104" t="str">
        <f ca="1">IF(BB72&lt;&gt;"",RANK(BB72,BB$5:INDIRECT(BC$1,TRUE)),"")</f>
        <v/>
      </c>
      <c r="BD72" s="111" t="str">
        <f ca="1">IF(AND('Raw Data'!R70&lt;&gt;"",'Raw Data'!R70&lt;&gt;0),ROUNDDOWN('Raw Data'!R70,Title!$M$1),"")</f>
        <v/>
      </c>
      <c r="BE72" s="109" t="str">
        <f ca="1">IF(AND('Raw Data'!S70&lt;&gt;"",'Raw Data'!S70&lt;&gt;0),'Raw Data'!S70,"")</f>
        <v/>
      </c>
      <c r="BF72" s="97" t="str">
        <f ca="1">IF(AND(BD72&gt;0,BD72&lt;&gt;""),IF(Title!$K$1=0,ROUNDDOWN((1000*BD$1)/BD72,2),ROUND((1000*BD$1)/BD72,2)),IF(BD72="","",0))</f>
        <v/>
      </c>
      <c r="BG72" s="51" t="str">
        <f ca="1">IF(OR(BD72&lt;&gt;"",BE72&lt;&gt;""),RANK(BH72,BH$5:INDIRECT(BG$1,TRUE)),"")</f>
        <v/>
      </c>
      <c r="BH72" s="71" t="str">
        <f t="shared" ca="1" si="140"/>
        <v/>
      </c>
      <c r="BI72" s="71" t="str">
        <f t="shared" ca="1" si="119"/>
        <v/>
      </c>
      <c r="BJ72" s="104" t="str">
        <f ca="1">IF(BI72&lt;&gt;"",RANK(BI72,BI$5:INDIRECT(BJ$1,TRUE)),"")</f>
        <v/>
      </c>
      <c r="BK72" s="111" t="str">
        <f ca="1">IF(AND('Raw Data'!T70&lt;&gt;"",'Raw Data'!T70&lt;&gt;0),ROUNDDOWN('Raw Data'!T70,Title!$M$1),"")</f>
        <v/>
      </c>
      <c r="BL72" s="109" t="str">
        <f ca="1">IF(AND('Raw Data'!U70&lt;&gt;"",'Raw Data'!U70&lt;&gt;0),'Raw Data'!U70,"")</f>
        <v/>
      </c>
      <c r="BM72" s="97" t="str">
        <f t="shared" ca="1" si="141"/>
        <v/>
      </c>
      <c r="BN72" s="51" t="str">
        <f ca="1">IF(OR(BK72&lt;&gt;"",BL72&lt;&gt;""),RANK(BO72,BO$5:INDIRECT(BN$1,TRUE)),"")</f>
        <v/>
      </c>
      <c r="BO72" s="71" t="str">
        <f t="shared" ca="1" si="142"/>
        <v/>
      </c>
      <c r="BP72" s="71" t="str">
        <f t="shared" ca="1" si="120"/>
        <v/>
      </c>
      <c r="BQ72" s="104" t="str">
        <f ca="1">IF(BP72&lt;&gt;"",RANK(BP72,BP$5:INDIRECT(BQ$1,TRUE)),"")</f>
        <v/>
      </c>
      <c r="BR72" s="111" t="str">
        <f ca="1">IF(AND('Raw Data'!V70&lt;&gt;"",'Raw Data'!V70&lt;&gt;0),ROUNDDOWN('Raw Data'!V70,Title!$M$1),"")</f>
        <v/>
      </c>
      <c r="BS72" s="109" t="str">
        <f ca="1">IF(AND('Raw Data'!W70&lt;&gt;"",'Raw Data'!W70&lt;&gt;0),'Raw Data'!W70,"")</f>
        <v/>
      </c>
      <c r="BT72" s="97" t="str">
        <f ca="1">IF(AND(BR72&gt;0,BR72&lt;&gt;""),IF(Title!$K$1=0,ROUNDDOWN((1000*BR$1)/BR72,2),ROUND((1000*BR$1)/BR72,2)),IF(BR72="","",0))</f>
        <v/>
      </c>
      <c r="BU72" s="51" t="str">
        <f ca="1">IF(OR(BR72&lt;&gt;"",BS72&lt;&gt;""),RANK(BV72,BV$5:INDIRECT(BU$1,TRUE)),"")</f>
        <v/>
      </c>
      <c r="BV72" s="71" t="str">
        <f t="shared" ca="1" si="143"/>
        <v/>
      </c>
      <c r="BW72" s="71" t="str">
        <f t="shared" ca="1" si="121"/>
        <v/>
      </c>
      <c r="BX72" s="104" t="str">
        <f ca="1">IF(BW72&lt;&gt;"",RANK(BW72,BW$5:INDIRECT(BX$1,TRUE)),"")</f>
        <v/>
      </c>
      <c r="BY72" s="111" t="str">
        <f ca="1">IF(AND('Raw Data'!X70&lt;&gt;"",'Raw Data'!X70&lt;&gt;0),ROUNDDOWN('Raw Data'!X70,Title!$M$1),"")</f>
        <v/>
      </c>
      <c r="BZ72" s="109" t="str">
        <f ca="1">IF(AND('Raw Data'!Y70&lt;&gt;"",'Raw Data'!Y70&lt;&gt;0),'Raw Data'!Y70,"")</f>
        <v/>
      </c>
      <c r="CA72" s="97" t="str">
        <f ca="1">IF(AND(BY72&gt;0,BY72&lt;&gt;""),IF(Title!$K$1=0,ROUNDDOWN((1000*BY$1)/BY72,2),ROUND((1000*BY$1)/BY72,2)),IF(BY72="","",0))</f>
        <v/>
      </c>
      <c r="CB72" s="51" t="str">
        <f ca="1">IF(OR(BY72&lt;&gt;"",BZ72&lt;&gt;""),RANK(CC72,CC$5:INDIRECT(CB$1,TRUE)),"")</f>
        <v/>
      </c>
      <c r="CC72" s="71" t="str">
        <f t="shared" ca="1" si="144"/>
        <v/>
      </c>
      <c r="CD72" s="71" t="str">
        <f t="shared" ca="1" si="122"/>
        <v/>
      </c>
      <c r="CE72" s="104" t="str">
        <f ca="1">IF(CD72&lt;&gt;"",RANK(CD72,CD$5:INDIRECT(CE$1,TRUE)),"")</f>
        <v/>
      </c>
      <c r="CF72" s="111" t="str">
        <f ca="1">IF(AND('Raw Data'!Z70&lt;&gt;"",'Raw Data'!Z70&lt;&gt;0),ROUNDDOWN('Raw Data'!Z70,Title!$M$1),"")</f>
        <v/>
      </c>
      <c r="CG72" s="109" t="str">
        <f ca="1">IF(AND('Raw Data'!AA70&lt;&gt;"",'Raw Data'!AA70&lt;&gt;0),'Raw Data'!AA70,"")</f>
        <v/>
      </c>
      <c r="CH72" s="97" t="str">
        <f ca="1">IF(AND(CF72&gt;0,CF72&lt;&gt;""),IF(Title!$K$1=0,ROUNDDOWN((1000*CF$1)/CF72,2),ROUND((1000*CF$1)/CF72,2)),IF(CF72="","",0))</f>
        <v/>
      </c>
      <c r="CI72" s="51" t="str">
        <f ca="1">IF(OR(CF72&lt;&gt;"",CG72&lt;&gt;""),RANK(CJ72,CJ$5:INDIRECT(CI$1,TRUE)),"")</f>
        <v/>
      </c>
      <c r="CJ72" s="71" t="str">
        <f t="shared" ca="1" si="145"/>
        <v/>
      </c>
      <c r="CK72" s="71" t="str">
        <f t="shared" ca="1" si="123"/>
        <v/>
      </c>
      <c r="CL72" s="104" t="str">
        <f ca="1">IF(CK72&lt;&gt;"",RANK(CK72,CK$5:INDIRECT(CL$1,TRUE)),"")</f>
        <v/>
      </c>
      <c r="CM72" s="111" t="str">
        <f ca="1">IF(AND('Raw Data'!AB70&lt;&gt;"",'Raw Data'!AB70&lt;&gt;0),ROUNDDOWN('Raw Data'!AB70,Title!$M$1),"")</f>
        <v/>
      </c>
      <c r="CN72" s="109" t="str">
        <f ca="1">IF(AND('Raw Data'!AC70&lt;&gt;"",'Raw Data'!AC70&lt;&gt;0),'Raw Data'!AC70,"")</f>
        <v/>
      </c>
      <c r="CO72" s="97" t="str">
        <f ca="1">IF(AND(CM72&gt;0,CM72&lt;&gt;""),IF(Title!$K$1=0,ROUNDDOWN((1000*CM$1)/CM72,2),ROUND((1000*CM$1)/CM72,2)),IF(CM72="","",0))</f>
        <v/>
      </c>
      <c r="CP72" s="51" t="str">
        <f ca="1">IF(OR(CM72&lt;&gt;"",CN72&lt;&gt;""),RANK(CQ72,CQ$5:INDIRECT(CP$1,TRUE)),"")</f>
        <v/>
      </c>
      <c r="CQ72" s="71" t="str">
        <f t="shared" ca="1" si="146"/>
        <v/>
      </c>
      <c r="CR72" s="71" t="str">
        <f t="shared" ca="1" si="124"/>
        <v/>
      </c>
      <c r="CS72" s="104" t="str">
        <f ca="1">IF(CR72&lt;&gt;"",RANK(CR72,CR$5:INDIRECT(CS$1,TRUE)),"")</f>
        <v/>
      </c>
      <c r="CT72" s="111" t="str">
        <f ca="1">IF(AND('Raw Data'!AD70&lt;&gt;"",'Raw Data'!AD70&lt;&gt;0),ROUNDDOWN('Raw Data'!AD70,Title!$M$1),"")</f>
        <v/>
      </c>
      <c r="CU72" s="109" t="str">
        <f ca="1">IF(AND('Raw Data'!AE70&lt;&gt;"",'Raw Data'!AE70&lt;&gt;0),'Raw Data'!AE70,"")</f>
        <v/>
      </c>
      <c r="CV72" s="97" t="str">
        <f ca="1">IF(AND(CT72&gt;0,CT72&lt;&gt;""),IF(Title!$K$1=0,ROUNDDOWN((1000*CT$1)/CT72,2),ROUND((1000*CT$1)/CT72,2)),IF(CT72="","",0))</f>
        <v/>
      </c>
      <c r="CW72" s="51" t="str">
        <f ca="1">IF(OR(CT72&lt;&gt;"",CU72&lt;&gt;""),RANK(CX72,CX$5:INDIRECT(CW$1,TRUE)),"")</f>
        <v/>
      </c>
      <c r="CX72" s="71" t="str">
        <f t="shared" ca="1" si="147"/>
        <v/>
      </c>
      <c r="CY72" s="71" t="str">
        <f t="shared" ca="1" si="125"/>
        <v/>
      </c>
      <c r="CZ72" s="104" t="str">
        <f ca="1">IF(CY72&lt;&gt;"",RANK(CY72,CY$5:INDIRECT(CZ$1,TRUE)),"")</f>
        <v/>
      </c>
      <c r="DA72" s="111" t="str">
        <f ca="1">IF(AND('Raw Data'!AF70&lt;&gt;"",'Raw Data'!AF70&lt;&gt;0),ROUNDDOWN('Raw Data'!AF70,Title!$M$1),"")</f>
        <v/>
      </c>
      <c r="DB72" s="109" t="str">
        <f ca="1">IF(AND('Raw Data'!AG70&lt;&gt;"",'Raw Data'!AG70&lt;&gt;0),'Raw Data'!AG70,"")</f>
        <v/>
      </c>
      <c r="DC72" s="97" t="str">
        <f ca="1">IF(AND(DA72&gt;0,DA72&lt;&gt;""),IF(Title!$K$1=0,ROUNDDOWN((1000*DA$1)/DA72,2),ROUND((1000*DA$1)/DA72,2)),IF(DA72="","",0))</f>
        <v/>
      </c>
      <c r="DD72" s="51" t="str">
        <f ca="1">IF(OR(DA72&lt;&gt;"",DB72&lt;&gt;""),RANK(DE72,DE$5:INDIRECT(DD$1,TRUE)),"")</f>
        <v/>
      </c>
      <c r="DE72" s="71" t="str">
        <f t="shared" ca="1" si="148"/>
        <v/>
      </c>
      <c r="DF72" s="71" t="str">
        <f t="shared" ca="1" si="126"/>
        <v/>
      </c>
      <c r="DG72" s="104" t="str">
        <f ca="1">IF(DF72&lt;&gt;"",RANK(DF72,DF$5:INDIRECT(DG$1,TRUE)),"")</f>
        <v/>
      </c>
      <c r="DH72" s="111" t="str">
        <f ca="1">IF(AND('Raw Data'!AH70&lt;&gt;"",'Raw Data'!AH70&lt;&gt;0),ROUNDDOWN('Raw Data'!AH70,Title!$M$1),"")</f>
        <v/>
      </c>
      <c r="DI72" s="109" t="str">
        <f ca="1">IF(AND('Raw Data'!AI70&lt;&gt;"",'Raw Data'!AI70&lt;&gt;0),'Raw Data'!AI70,"")</f>
        <v/>
      </c>
      <c r="DJ72" s="97" t="str">
        <f ca="1">IF(AND(DH72&gt;0,DH72&lt;&gt;""),IF(Title!$K$1=0,ROUNDDOWN((1000*DH$1)/DH72,2),ROUND((1000*DH$1)/DH72,2)),IF(DH72="","",0))</f>
        <v/>
      </c>
      <c r="DK72" s="51" t="str">
        <f ca="1">IF(OR(DH72&lt;&gt;"",DI72&lt;&gt;""),RANK(DL72,DL$5:INDIRECT(DK$1,TRUE)),"")</f>
        <v/>
      </c>
      <c r="DL72" s="71" t="str">
        <f t="shared" ca="1" si="149"/>
        <v/>
      </c>
      <c r="DM72" s="71" t="str">
        <f t="shared" ca="1" si="127"/>
        <v/>
      </c>
      <c r="DN72" s="104" t="str">
        <f ca="1">IF(DM72&lt;&gt;"",RANK(DM72,DM$5:INDIRECT(DN$1,TRUE)),"")</f>
        <v/>
      </c>
      <c r="DO72" s="111" t="str">
        <f ca="1">IF(AND('Raw Data'!AJ70&lt;&gt;"",'Raw Data'!AJ70&lt;&gt;0),ROUNDDOWN('Raw Data'!AJ70,Title!$M$1),"")</f>
        <v/>
      </c>
      <c r="DP72" s="109" t="str">
        <f ca="1">IF(AND('Raw Data'!AK70&lt;&gt;"",'Raw Data'!AK70&lt;&gt;0),'Raw Data'!AK70,"")</f>
        <v/>
      </c>
      <c r="DQ72" s="97" t="str">
        <f ca="1">IF(AND(DO72&gt;0,DO72&lt;&gt;""),IF(Title!$K$1=0,ROUNDDOWN((1000*DO$1)/DO72,2),ROUND((1000*DO$1)/DO72,2)),IF(DO72="","",0))</f>
        <v/>
      </c>
      <c r="DR72" s="51" t="str">
        <f ca="1">IF(OR(DO72&lt;&gt;"",DP72&lt;&gt;""),RANK(DS72,DS$5:INDIRECT(DR$1,TRUE)),"")</f>
        <v/>
      </c>
      <c r="DS72" s="71" t="str">
        <f t="shared" ca="1" si="150"/>
        <v/>
      </c>
      <c r="DT72" s="71" t="str">
        <f t="shared" ca="1" si="128"/>
        <v/>
      </c>
      <c r="DU72" s="104" t="str">
        <f ca="1">IF(DT72&lt;&gt;"",RANK(DT72,DT$5:INDIRECT(DU$1,TRUE)),"")</f>
        <v/>
      </c>
      <c r="DV72" s="111" t="str">
        <f ca="1">IF(AND('Raw Data'!AL70&lt;&gt;"",'Raw Data'!AL70&lt;&gt;0),ROUNDDOWN('Raw Data'!AL70,Title!$M$1),"")</f>
        <v/>
      </c>
      <c r="DW72" s="109" t="str">
        <f ca="1">IF(AND('Raw Data'!AM70&lt;&gt;"",'Raw Data'!AM70&lt;&gt;0),'Raw Data'!AM70,"")</f>
        <v/>
      </c>
      <c r="DX72" s="97" t="str">
        <f ca="1">IF(AND(DV72&gt;0,DV72&lt;&gt;""),IF(Title!$K$1=0,ROUNDDOWN((1000*DV$1)/DV72,2),ROUND((1000*DV$1)/DV72,2)),IF(DV72="","",0))</f>
        <v/>
      </c>
      <c r="DY72" s="51" t="str">
        <f ca="1">IF(OR(DV72&lt;&gt;"",DW72&lt;&gt;""),RANK(DZ72,DZ$5:INDIRECT(DY$1,TRUE)),"")</f>
        <v/>
      </c>
      <c r="DZ72" s="71" t="str">
        <f t="shared" ca="1" si="151"/>
        <v/>
      </c>
      <c r="EA72" s="71" t="str">
        <f t="shared" ca="1" si="129"/>
        <v/>
      </c>
      <c r="EB72" s="104" t="str">
        <f ca="1">IF(EA72&lt;&gt;"",RANK(EA72,EA$5:INDIRECT(EB$1,TRUE)),"")</f>
        <v/>
      </c>
      <c r="EC72" s="111" t="str">
        <f ca="1">IF(AND('Raw Data'!AN70&lt;&gt;"",'Raw Data'!AN70&lt;&gt;0),ROUNDDOWN('Raw Data'!AN70,Title!$M$1),"")</f>
        <v/>
      </c>
      <c r="ED72" s="109" t="str">
        <f ca="1">IF(AND('Raw Data'!AO70&lt;&gt;"",'Raw Data'!AO70&lt;&gt;0),'Raw Data'!AO70,"")</f>
        <v/>
      </c>
      <c r="EE72" s="97" t="str">
        <f ca="1">IF(AND(EC72&gt;0,EC72&lt;&gt;""),IF(Title!$K$1=0,ROUNDDOWN((1000*EC$1)/EC72,2),ROUND((1000*EC$1)/EC72,2)),IF(EC72="","",0))</f>
        <v/>
      </c>
      <c r="EF72" s="51" t="str">
        <f ca="1">IF(OR(EC72&lt;&gt;"",ED72&lt;&gt;""),RANK(EG72,EG$5:INDIRECT(EF$1,TRUE)),"")</f>
        <v/>
      </c>
      <c r="EG72" s="71" t="str">
        <f t="shared" ca="1" si="152"/>
        <v/>
      </c>
      <c r="EH72" s="71" t="str">
        <f t="shared" ca="1" si="130"/>
        <v/>
      </c>
      <c r="EI72" s="104" t="str">
        <f ca="1">IF(EH72&lt;&gt;"",RANK(EH72,EH$5:INDIRECT(EI$1,TRUE)),"")</f>
        <v/>
      </c>
      <c r="EJ72" s="111" t="str">
        <f ca="1">IF(AND('Raw Data'!AP70&lt;&gt;"",'Raw Data'!AP70&lt;&gt;0),ROUNDDOWN('Raw Data'!AP70,Title!$M$1),"")</f>
        <v/>
      </c>
      <c r="EK72" s="106" t="str">
        <f ca="1">IF(AND('Raw Data'!AQ70&lt;&gt;"",'Raw Data'!AQ70&lt;&gt;0),'Raw Data'!AQ70,"")</f>
        <v/>
      </c>
      <c r="EL72" s="97" t="str">
        <f ca="1">IF(AND(EJ72&gt;0,EJ72&lt;&gt;""),IF(Title!$K$1=0,ROUNDDOWN((1000*EJ$1)/EJ72,2),ROUND((1000*EJ$1)/EJ72,2)),IF(EJ72="","",0))</f>
        <v/>
      </c>
      <c r="EM72" s="51" t="str">
        <f ca="1">IF(OR(EJ72&lt;&gt;"",EK72&lt;&gt;""),RANK(EN72,EN$5:INDIRECT(EM$1,TRUE)),"")</f>
        <v/>
      </c>
      <c r="EN72" s="71" t="str">
        <f t="shared" ca="1" si="153"/>
        <v/>
      </c>
      <c r="EO72" s="71" t="str">
        <f t="shared" ca="1" si="131"/>
        <v/>
      </c>
      <c r="EP72" s="104" t="str">
        <f ca="1">IF(EO72&lt;&gt;"",RANK(EO72,EO$5:INDIRECT(EP$1,TRUE)),"")</f>
        <v/>
      </c>
      <c r="EQ72" s="51" t="str">
        <f t="shared" ca="1" si="154"/>
        <v>$ER$72:$FC$72</v>
      </c>
      <c r="ER72" s="71">
        <f t="shared" si="155"/>
        <v>0</v>
      </c>
      <c r="ES72" s="71">
        <f t="shared" ca="1" si="156"/>
        <v>0</v>
      </c>
      <c r="ET72" s="71">
        <f t="shared" ca="1" si="157"/>
        <v>0</v>
      </c>
      <c r="EU72" s="71">
        <f t="shared" ca="1" si="158"/>
        <v>0</v>
      </c>
      <c r="EV72" s="71">
        <f t="shared" ca="1" si="159"/>
        <v>0</v>
      </c>
      <c r="EW72" s="71">
        <f t="shared" ca="1" si="160"/>
        <v>0</v>
      </c>
      <c r="EX72" s="71">
        <f t="shared" ca="1" si="161"/>
        <v>0</v>
      </c>
      <c r="EY72" s="71">
        <f t="shared" ca="1" si="162"/>
        <v>0</v>
      </c>
      <c r="EZ72" s="71">
        <f t="shared" ca="1" si="163"/>
        <v>0</v>
      </c>
      <c r="FA72" s="71">
        <f t="shared" ca="1" si="164"/>
        <v>0</v>
      </c>
      <c r="FB72" s="71">
        <f t="shared" ca="1" si="165"/>
        <v>0</v>
      </c>
      <c r="FC72" s="71">
        <f t="shared" ca="1" si="166"/>
        <v>0</v>
      </c>
      <c r="FD72" s="71">
        <f t="shared" ca="1" si="167"/>
        <v>0</v>
      </c>
      <c r="FE72" s="71">
        <f t="shared" ca="1" si="168"/>
        <v>0</v>
      </c>
      <c r="FF72" s="71">
        <f t="shared" ca="1" si="169"/>
        <v>0</v>
      </c>
      <c r="FG72" s="71">
        <f t="shared" ca="1" si="170"/>
        <v>0</v>
      </c>
      <c r="FH72" s="71">
        <f t="shared" ca="1" si="171"/>
        <v>0</v>
      </c>
      <c r="FI72" s="71">
        <f t="shared" ca="1" si="172"/>
        <v>0</v>
      </c>
      <c r="FJ72" s="71">
        <f t="shared" ca="1" si="173"/>
        <v>0</v>
      </c>
      <c r="FK72" s="71">
        <f t="shared" ca="1" si="174"/>
        <v>0</v>
      </c>
      <c r="FL72" s="51" t="str">
        <f t="shared" si="175"/>
        <v>$FM$72:$FX$72</v>
      </c>
      <c r="FM72" s="72">
        <f t="shared" si="176"/>
        <v>0</v>
      </c>
      <c r="FN72" s="51">
        <f t="shared" si="177"/>
        <v>0</v>
      </c>
      <c r="FO72" s="51">
        <f t="shared" si="178"/>
        <v>0</v>
      </c>
      <c r="FP72" s="51">
        <f t="shared" si="179"/>
        <v>0</v>
      </c>
      <c r="FQ72" s="51">
        <f t="shared" si="180"/>
        <v>0</v>
      </c>
      <c r="FR72" s="51">
        <f t="shared" si="181"/>
        <v>0</v>
      </c>
      <c r="FS72" s="51">
        <f t="shared" si="182"/>
        <v>0</v>
      </c>
      <c r="FT72" s="51">
        <f t="shared" si="183"/>
        <v>0</v>
      </c>
      <c r="FU72" s="51">
        <f t="shared" si="184"/>
        <v>0</v>
      </c>
      <c r="FV72" s="51">
        <f t="shared" si="185"/>
        <v>0</v>
      </c>
      <c r="FW72" s="51">
        <f t="shared" si="186"/>
        <v>0</v>
      </c>
      <c r="FX72" s="51">
        <f t="shared" si="187"/>
        <v>0</v>
      </c>
      <c r="FY72" s="51">
        <f t="shared" si="188"/>
        <v>0</v>
      </c>
      <c r="FZ72" s="51">
        <f t="shared" si="189"/>
        <v>0</v>
      </c>
      <c r="GA72" s="51">
        <f t="shared" si="190"/>
        <v>0</v>
      </c>
      <c r="GB72" s="51">
        <f t="shared" si="191"/>
        <v>0</v>
      </c>
      <c r="GC72" s="51">
        <f t="shared" si="192"/>
        <v>0</v>
      </c>
      <c r="GD72" s="51">
        <f t="shared" si="193"/>
        <v>0</v>
      </c>
      <c r="GE72" s="51">
        <f t="shared" si="194"/>
        <v>0</v>
      </c>
      <c r="GF72" s="51">
        <f t="shared" si="195"/>
        <v>0</v>
      </c>
      <c r="GG72" s="51" t="str">
        <f t="shared" si="196"/>
        <v>GS72</v>
      </c>
      <c r="GH72" s="71">
        <f ca="1">GetDiscardScore($ER72:ER72,GH$1)</f>
        <v>0</v>
      </c>
      <c r="GI72" s="71">
        <f ca="1">GetDiscardScore($ER72:ES72,GI$1)</f>
        <v>0</v>
      </c>
      <c r="GJ72" s="71">
        <f ca="1">GetDiscardScore($ER72:ET72,GJ$1)</f>
        <v>0</v>
      </c>
      <c r="GK72" s="71">
        <f ca="1">GetDiscardScore($ER72:EU72,GK$1)</f>
        <v>0</v>
      </c>
      <c r="GL72" s="71">
        <f ca="1">GetDiscardScore($ER72:EV72,GL$1)</f>
        <v>0</v>
      </c>
      <c r="GM72" s="71">
        <f ca="1">GetDiscardScore($ER72:EW72,GM$1)</f>
        <v>0</v>
      </c>
      <c r="GN72" s="71">
        <f ca="1">GetDiscardScore($ER72:EX72,GN$1)</f>
        <v>0</v>
      </c>
      <c r="GO72" s="71">
        <f ca="1">GetDiscardScore($ER72:EY72,GO$1)</f>
        <v>0</v>
      </c>
      <c r="GP72" s="71">
        <f ca="1">GetDiscardScore($ER72:EZ72,GP$1)</f>
        <v>0</v>
      </c>
      <c r="GQ72" s="71">
        <f ca="1">GetDiscardScore($ER72:FA72,GQ$1)</f>
        <v>0</v>
      </c>
      <c r="GR72" s="71">
        <f ca="1">GetDiscardScore($ER72:FB72,GR$1)</f>
        <v>0</v>
      </c>
      <c r="GS72" s="71">
        <f ca="1">GetDiscardScore($ER72:FC72,GS$1)</f>
        <v>0</v>
      </c>
      <c r="GT72" s="71">
        <f ca="1">GetDiscardScore($ER72:FD72,GT$1)</f>
        <v>0</v>
      </c>
      <c r="GU72" s="71">
        <f ca="1">GetDiscardScore($ER72:FE72,GU$1)</f>
        <v>0</v>
      </c>
      <c r="GV72" s="71">
        <f ca="1">GetDiscardScore($ER72:FF72,GV$1)</f>
        <v>0</v>
      </c>
      <c r="GW72" s="71">
        <f ca="1">GetDiscardScore($ER72:FG72,GW$1)</f>
        <v>0</v>
      </c>
      <c r="GX72" s="71">
        <f ca="1">GetDiscardScore($ER72:FH72,GX$1)</f>
        <v>0</v>
      </c>
      <c r="GY72" s="71">
        <f ca="1">GetDiscardScore($ER72:FI72,GY$1)</f>
        <v>0</v>
      </c>
      <c r="GZ72" s="71">
        <f ca="1">GetDiscardScore($ER72:FJ72,GZ$1)</f>
        <v>0</v>
      </c>
      <c r="HA72" s="71">
        <f ca="1">GetDiscardScore($ER72:FK72,HA$1)</f>
        <v>0</v>
      </c>
      <c r="HB72" s="73" t="str">
        <f t="shared" ca="1" si="197"/>
        <v/>
      </c>
      <c r="HC72" s="72" t="str">
        <f ca="1">IF(HB72&lt;&gt;"",RANK(HB72,HB$5:INDIRECT(HC$1,TRUE),0),"")</f>
        <v/>
      </c>
      <c r="HD72" s="70" t="str">
        <f t="shared" ca="1" si="198"/>
        <v/>
      </c>
    </row>
    <row r="73" spans="1:212" s="51" customFormat="1" ht="11.25">
      <c r="A73" s="41">
        <v>69</v>
      </c>
      <c r="B73" s="41" t="str">
        <f ca="1">IF('Raw Data'!B71&lt;&gt;"",'Raw Data'!B71,"")</f>
        <v/>
      </c>
      <c r="C73" s="51" t="str">
        <f ca="1">IF('Raw Data'!C71&lt;&gt;"",'Raw Data'!C71,"")</f>
        <v/>
      </c>
      <c r="D73" s="42" t="str">
        <f t="shared" ca="1" si="132"/>
        <v/>
      </c>
      <c r="E73" s="69" t="str">
        <f t="shared" ca="1" si="133"/>
        <v/>
      </c>
      <c r="F73" s="99" t="str">
        <f t="shared" ca="1" si="111"/>
        <v/>
      </c>
      <c r="G73" s="111" t="str">
        <f ca="1">IF(AND('Raw Data'!D71&lt;&gt;"",'Raw Data'!D71&lt;&gt;0),ROUNDDOWN('Raw Data'!D71,Title!$M$1),"")</f>
        <v/>
      </c>
      <c r="H73" s="109" t="str">
        <f ca="1">IF(AND('Raw Data'!E71&lt;&gt;"",'Raw Data'!E71&lt;&gt;0),'Raw Data'!E71,"")</f>
        <v/>
      </c>
      <c r="I73" s="97" t="str">
        <f ca="1">IF(AND(G73&lt;&gt;"",G73&gt;0),IF(Title!$K$1=0,ROUNDDOWN((1000*G$1)/G73,2),ROUND((1000*G$1)/G73,2)),IF(G73="","",0))</f>
        <v/>
      </c>
      <c r="J73" s="51" t="str">
        <f ca="1">IF(K73&lt;&gt;0,RANK(K73,K$5:INDIRECT(J$1,TRUE)),"")</f>
        <v/>
      </c>
      <c r="K73" s="71">
        <f t="shared" ca="1" si="89"/>
        <v>0</v>
      </c>
      <c r="L73" s="71" t="str">
        <f t="shared" ca="1" si="112"/>
        <v/>
      </c>
      <c r="M73" s="104" t="str">
        <f ca="1">IF(L73&lt;&gt;"",RANK(L73,L$5:INDIRECT(M$1,TRUE)),"")</f>
        <v/>
      </c>
      <c r="N73" s="111" t="str">
        <f ca="1">IF(AND('Raw Data'!F71&lt;&gt;"",'Raw Data'!F71&lt;&gt;0),ROUNDDOWN('Raw Data'!F71,Title!$M$1),"")</f>
        <v/>
      </c>
      <c r="O73" s="109" t="str">
        <f ca="1">IF(AND('Raw Data'!G71&lt;&gt;"",'Raw Data'!G71&lt;&gt;0),'Raw Data'!G71,"")</f>
        <v/>
      </c>
      <c r="P73" s="97" t="str">
        <f ca="1">IF(AND(N73&gt;0,N73&lt;&gt;""),IF(Title!$K$1=0,ROUNDDOWN((1000*N$1)/N73,2),ROUND((1000*N$1)/N73,2)),IF(N73="","",0))</f>
        <v/>
      </c>
      <c r="Q73" s="51" t="str">
        <f ca="1">IF(OR(N73&lt;&gt;"",O73&lt;&gt;""),RANK(R73,R$5:INDIRECT(Q$1,TRUE)),"")</f>
        <v/>
      </c>
      <c r="R73" s="71" t="str">
        <f t="shared" ca="1" si="134"/>
        <v/>
      </c>
      <c r="S73" s="71" t="str">
        <f t="shared" ca="1" si="113"/>
        <v/>
      </c>
      <c r="T73" s="104" t="str">
        <f ca="1">IF(S73&lt;&gt;"",RANK(S73,S$5:INDIRECT(T$1,TRUE)),"")</f>
        <v/>
      </c>
      <c r="U73" s="111" t="str">
        <f ca="1">IF(AND('Raw Data'!H71&lt;&gt;"",'Raw Data'!H71&lt;&gt;0),ROUNDDOWN('Raw Data'!H71,Title!$M$1),"")</f>
        <v/>
      </c>
      <c r="V73" s="109" t="str">
        <f ca="1">IF(AND('Raw Data'!I71&lt;&gt;"",'Raw Data'!I71&lt;&gt;0),'Raw Data'!I71,"")</f>
        <v/>
      </c>
      <c r="W73" s="97" t="str">
        <f ca="1">IF(AND(U73&gt;0,U73&lt;&gt;""),IF(Title!$K$1=0,ROUNDDOWN((1000*U$1)/U73,2),ROUND((1000*U$1)/U73,2)),IF(U73="","",0))</f>
        <v/>
      </c>
      <c r="X73" s="51" t="str">
        <f ca="1">IF(OR(U73&lt;&gt;"",V73&lt;&gt;""),RANK(Y73,Y$5:INDIRECT(X$1,TRUE)),"")</f>
        <v/>
      </c>
      <c r="Y73" s="71" t="str">
        <f t="shared" ca="1" si="135"/>
        <v/>
      </c>
      <c r="Z73" s="71" t="str">
        <f t="shared" ca="1" si="114"/>
        <v/>
      </c>
      <c r="AA73" s="104" t="str">
        <f ca="1">IF(Z73&lt;&gt;"",RANK(Z73,Z$5:INDIRECT(AA$1,TRUE)),"")</f>
        <v/>
      </c>
      <c r="AB73" s="111" t="str">
        <f ca="1">IF(AND('Raw Data'!J71&lt;&gt;"",'Raw Data'!J71&lt;&gt;0),ROUNDDOWN('Raw Data'!J71,Title!$M$1),"")</f>
        <v/>
      </c>
      <c r="AC73" s="109" t="str">
        <f ca="1">IF(AND('Raw Data'!K71&lt;&gt;"",'Raw Data'!K71&lt;&gt;0),'Raw Data'!K71,"")</f>
        <v/>
      </c>
      <c r="AD73" s="97" t="str">
        <f ca="1">IF(AND(AB73&gt;0,AB73&lt;&gt;""),IF(Title!$K$1=0,ROUNDDOWN((1000*AB$1)/AB73,2),ROUND((1000*AB$1)/AB73,2)),IF(AB73="","",0))</f>
        <v/>
      </c>
      <c r="AE73" s="51" t="str">
        <f ca="1">IF(OR(AB73&lt;&gt;"",AC73&lt;&gt;""),RANK(AF73,AF$5:INDIRECT(AE$1,TRUE)),"")</f>
        <v/>
      </c>
      <c r="AF73" s="71" t="str">
        <f t="shared" ca="1" si="136"/>
        <v/>
      </c>
      <c r="AG73" s="71" t="str">
        <f t="shared" ca="1" si="115"/>
        <v/>
      </c>
      <c r="AH73" s="104" t="str">
        <f ca="1">IF(AG73&lt;&gt;"",RANK(AG73,AG$5:INDIRECT(AH$1,TRUE)),"")</f>
        <v/>
      </c>
      <c r="AI73" s="111" t="str">
        <f ca="1">IF(AND('Raw Data'!L71&lt;&gt;"",'Raw Data'!L71&lt;&gt;0),ROUNDDOWN('Raw Data'!L71,Title!$M$1),"")</f>
        <v/>
      </c>
      <c r="AJ73" s="109" t="str">
        <f ca="1">IF(AND('Raw Data'!M71&lt;&gt;"",'Raw Data'!M71&lt;&gt;0),'Raw Data'!M71,"")</f>
        <v/>
      </c>
      <c r="AK73" s="97" t="str">
        <f ca="1">IF(AND(AI73&gt;0,AI73&lt;&gt;""),IF(Title!$K$1=0,ROUNDDOWN((1000*AI$1)/AI73,2),ROUND((1000*AI$1)/AI73,2)),IF(AI73="","",0))</f>
        <v/>
      </c>
      <c r="AL73" s="51" t="str">
        <f ca="1">IF(OR(AI73&lt;&gt;"",AJ73&lt;&gt;""),RANK(AM73,AM$5:INDIRECT(AL$1,TRUE)),"")</f>
        <v/>
      </c>
      <c r="AM73" s="71" t="str">
        <f t="shared" ca="1" si="137"/>
        <v/>
      </c>
      <c r="AN73" s="71" t="str">
        <f t="shared" ca="1" si="116"/>
        <v/>
      </c>
      <c r="AO73" s="104" t="str">
        <f ca="1">IF(AN73&lt;&gt;"",RANK(AN73,AN$5:INDIRECT(AO$1,TRUE)),"")</f>
        <v/>
      </c>
      <c r="AP73" s="111" t="str">
        <f ca="1">IF(AND('Raw Data'!N71&lt;&gt;"",'Raw Data'!N71&lt;&gt;0),ROUNDDOWN('Raw Data'!N71,Title!$M$1),"")</f>
        <v/>
      </c>
      <c r="AQ73" s="109" t="str">
        <f ca="1">IF(AND('Raw Data'!O71&lt;&gt;"",'Raw Data'!O71&lt;&gt;0),'Raw Data'!O71,"")</f>
        <v/>
      </c>
      <c r="AR73" s="97" t="str">
        <f ca="1">IF(AND(AP73&gt;0,AP73&lt;&gt;""),IF(Title!$K$1=0,ROUNDDOWN((1000*AP$1)/AP73,2),ROUND((1000*AP$1)/AP73,2)),IF(AP73="","",0))</f>
        <v/>
      </c>
      <c r="AS73" s="51" t="str">
        <f ca="1">IF(OR(AP73&lt;&gt;"",AQ73&lt;&gt;""),RANK(AT73,AT$5:INDIRECT(AS$1,TRUE)),"")</f>
        <v/>
      </c>
      <c r="AT73" s="71" t="str">
        <f t="shared" ca="1" si="138"/>
        <v/>
      </c>
      <c r="AU73" s="71" t="str">
        <f t="shared" ca="1" si="117"/>
        <v/>
      </c>
      <c r="AV73" s="104" t="str">
        <f ca="1">IF(AU73&lt;&gt;"",RANK(AU73,AU$5:INDIRECT(AV$1,TRUE)),"")</f>
        <v/>
      </c>
      <c r="AW73" s="111" t="str">
        <f ca="1">IF(AND('Raw Data'!P71&lt;&gt;"",'Raw Data'!P71&lt;&gt;0),ROUNDDOWN('Raw Data'!P71,Title!$M$1),"")</f>
        <v/>
      </c>
      <c r="AX73" s="109" t="str">
        <f ca="1">IF(AND('Raw Data'!Q71&lt;&gt;"",'Raw Data'!Q71&lt;&gt;0),'Raw Data'!Q71,"")</f>
        <v/>
      </c>
      <c r="AY73" s="97" t="str">
        <f ca="1">IF(AND(AW73&gt;0,AW73&lt;&gt;""),IF(Title!$K$1=0,ROUNDDOWN((1000*AW$1)/AW73,2),ROUND((1000*AW$1)/AW73,2)),IF(AW73="","",0))</f>
        <v/>
      </c>
      <c r="AZ73" s="51" t="str">
        <f ca="1">IF(OR(AW73&lt;&gt;"",AX73&lt;&gt;""),RANK(BA73,BA$5:INDIRECT(AZ$1,TRUE)),"")</f>
        <v/>
      </c>
      <c r="BA73" s="71" t="str">
        <f t="shared" ca="1" si="139"/>
        <v/>
      </c>
      <c r="BB73" s="71" t="str">
        <f t="shared" ca="1" si="118"/>
        <v/>
      </c>
      <c r="BC73" s="104" t="str">
        <f ca="1">IF(BB73&lt;&gt;"",RANK(BB73,BB$5:INDIRECT(BC$1,TRUE)),"")</f>
        <v/>
      </c>
      <c r="BD73" s="111" t="str">
        <f ca="1">IF(AND('Raw Data'!R71&lt;&gt;"",'Raw Data'!R71&lt;&gt;0),ROUNDDOWN('Raw Data'!R71,Title!$M$1),"")</f>
        <v/>
      </c>
      <c r="BE73" s="109" t="str">
        <f ca="1">IF(AND('Raw Data'!S71&lt;&gt;"",'Raw Data'!S71&lt;&gt;0),'Raw Data'!S71,"")</f>
        <v/>
      </c>
      <c r="BF73" s="97" t="str">
        <f ca="1">IF(AND(BD73&gt;0,BD73&lt;&gt;""),IF(Title!$K$1=0,ROUNDDOWN((1000*BD$1)/BD73,2),ROUND((1000*BD$1)/BD73,2)),IF(BD73="","",0))</f>
        <v/>
      </c>
      <c r="BG73" s="51" t="str">
        <f ca="1">IF(OR(BD73&lt;&gt;"",BE73&lt;&gt;""),RANK(BH73,BH$5:INDIRECT(BG$1,TRUE)),"")</f>
        <v/>
      </c>
      <c r="BH73" s="71" t="str">
        <f t="shared" ca="1" si="140"/>
        <v/>
      </c>
      <c r="BI73" s="71" t="str">
        <f t="shared" ca="1" si="119"/>
        <v/>
      </c>
      <c r="BJ73" s="104" t="str">
        <f ca="1">IF(BI73&lt;&gt;"",RANK(BI73,BI$5:INDIRECT(BJ$1,TRUE)),"")</f>
        <v/>
      </c>
      <c r="BK73" s="111" t="str">
        <f ca="1">IF(AND('Raw Data'!T71&lt;&gt;"",'Raw Data'!T71&lt;&gt;0),ROUNDDOWN('Raw Data'!T71,Title!$M$1),"")</f>
        <v/>
      </c>
      <c r="BL73" s="109" t="str">
        <f ca="1">IF(AND('Raw Data'!U71&lt;&gt;"",'Raw Data'!U71&lt;&gt;0),'Raw Data'!U71,"")</f>
        <v/>
      </c>
      <c r="BM73" s="97" t="str">
        <f t="shared" ca="1" si="141"/>
        <v/>
      </c>
      <c r="BN73" s="51" t="str">
        <f ca="1">IF(OR(BK73&lt;&gt;"",BL73&lt;&gt;""),RANK(BO73,BO$5:INDIRECT(BN$1,TRUE)),"")</f>
        <v/>
      </c>
      <c r="BO73" s="71" t="str">
        <f t="shared" ca="1" si="142"/>
        <v/>
      </c>
      <c r="BP73" s="71" t="str">
        <f t="shared" ca="1" si="120"/>
        <v/>
      </c>
      <c r="BQ73" s="104" t="str">
        <f ca="1">IF(BP73&lt;&gt;"",RANK(BP73,BP$5:INDIRECT(BQ$1,TRUE)),"")</f>
        <v/>
      </c>
      <c r="BR73" s="111" t="str">
        <f ca="1">IF(AND('Raw Data'!V71&lt;&gt;"",'Raw Data'!V71&lt;&gt;0),ROUNDDOWN('Raw Data'!V71,Title!$M$1),"")</f>
        <v/>
      </c>
      <c r="BS73" s="109" t="str">
        <f ca="1">IF(AND('Raw Data'!W71&lt;&gt;"",'Raw Data'!W71&lt;&gt;0),'Raw Data'!W71,"")</f>
        <v/>
      </c>
      <c r="BT73" s="97" t="str">
        <f ca="1">IF(AND(BR73&gt;0,BR73&lt;&gt;""),IF(Title!$K$1=0,ROUNDDOWN((1000*BR$1)/BR73,2),ROUND((1000*BR$1)/BR73,2)),IF(BR73="","",0))</f>
        <v/>
      </c>
      <c r="BU73" s="51" t="str">
        <f ca="1">IF(OR(BR73&lt;&gt;"",BS73&lt;&gt;""),RANK(BV73,BV$5:INDIRECT(BU$1,TRUE)),"")</f>
        <v/>
      </c>
      <c r="BV73" s="71" t="str">
        <f t="shared" ca="1" si="143"/>
        <v/>
      </c>
      <c r="BW73" s="71" t="str">
        <f t="shared" ca="1" si="121"/>
        <v/>
      </c>
      <c r="BX73" s="104" t="str">
        <f ca="1">IF(BW73&lt;&gt;"",RANK(BW73,BW$5:INDIRECT(BX$1,TRUE)),"")</f>
        <v/>
      </c>
      <c r="BY73" s="111" t="str">
        <f ca="1">IF(AND('Raw Data'!X71&lt;&gt;"",'Raw Data'!X71&lt;&gt;0),ROUNDDOWN('Raw Data'!X71,Title!$M$1),"")</f>
        <v/>
      </c>
      <c r="BZ73" s="109" t="str">
        <f ca="1">IF(AND('Raw Data'!Y71&lt;&gt;"",'Raw Data'!Y71&lt;&gt;0),'Raw Data'!Y71,"")</f>
        <v/>
      </c>
      <c r="CA73" s="97" t="str">
        <f ca="1">IF(AND(BY73&gt;0,BY73&lt;&gt;""),IF(Title!$K$1=0,ROUNDDOWN((1000*BY$1)/BY73,2),ROUND((1000*BY$1)/BY73,2)),IF(BY73="","",0))</f>
        <v/>
      </c>
      <c r="CB73" s="51" t="str">
        <f ca="1">IF(OR(BY73&lt;&gt;"",BZ73&lt;&gt;""),RANK(CC73,CC$5:INDIRECT(CB$1,TRUE)),"")</f>
        <v/>
      </c>
      <c r="CC73" s="71" t="str">
        <f t="shared" ca="1" si="144"/>
        <v/>
      </c>
      <c r="CD73" s="71" t="str">
        <f t="shared" ca="1" si="122"/>
        <v/>
      </c>
      <c r="CE73" s="104" t="str">
        <f ca="1">IF(CD73&lt;&gt;"",RANK(CD73,CD$5:INDIRECT(CE$1,TRUE)),"")</f>
        <v/>
      </c>
      <c r="CF73" s="111" t="str">
        <f ca="1">IF(AND('Raw Data'!Z71&lt;&gt;"",'Raw Data'!Z71&lt;&gt;0),ROUNDDOWN('Raw Data'!Z71,Title!$M$1),"")</f>
        <v/>
      </c>
      <c r="CG73" s="109" t="str">
        <f ca="1">IF(AND('Raw Data'!AA71&lt;&gt;"",'Raw Data'!AA71&lt;&gt;0),'Raw Data'!AA71,"")</f>
        <v/>
      </c>
      <c r="CH73" s="97" t="str">
        <f ca="1">IF(AND(CF73&gt;0,CF73&lt;&gt;""),IF(Title!$K$1=0,ROUNDDOWN((1000*CF$1)/CF73,2),ROUND((1000*CF$1)/CF73,2)),IF(CF73="","",0))</f>
        <v/>
      </c>
      <c r="CI73" s="51" t="str">
        <f ca="1">IF(OR(CF73&lt;&gt;"",CG73&lt;&gt;""),RANK(CJ73,CJ$5:INDIRECT(CI$1,TRUE)),"")</f>
        <v/>
      </c>
      <c r="CJ73" s="71" t="str">
        <f t="shared" ca="1" si="145"/>
        <v/>
      </c>
      <c r="CK73" s="71" t="str">
        <f t="shared" ca="1" si="123"/>
        <v/>
      </c>
      <c r="CL73" s="104" t="str">
        <f ca="1">IF(CK73&lt;&gt;"",RANK(CK73,CK$5:INDIRECT(CL$1,TRUE)),"")</f>
        <v/>
      </c>
      <c r="CM73" s="111" t="str">
        <f ca="1">IF(AND('Raw Data'!AB71&lt;&gt;"",'Raw Data'!AB71&lt;&gt;0),ROUNDDOWN('Raw Data'!AB71,Title!$M$1),"")</f>
        <v/>
      </c>
      <c r="CN73" s="109" t="str">
        <f ca="1">IF(AND('Raw Data'!AC71&lt;&gt;"",'Raw Data'!AC71&lt;&gt;0),'Raw Data'!AC71,"")</f>
        <v/>
      </c>
      <c r="CO73" s="97" t="str">
        <f ca="1">IF(AND(CM73&gt;0,CM73&lt;&gt;""),IF(Title!$K$1=0,ROUNDDOWN((1000*CM$1)/CM73,2),ROUND((1000*CM$1)/CM73,2)),IF(CM73="","",0))</f>
        <v/>
      </c>
      <c r="CP73" s="51" t="str">
        <f ca="1">IF(OR(CM73&lt;&gt;"",CN73&lt;&gt;""),RANK(CQ73,CQ$5:INDIRECT(CP$1,TRUE)),"")</f>
        <v/>
      </c>
      <c r="CQ73" s="71" t="str">
        <f t="shared" ca="1" si="146"/>
        <v/>
      </c>
      <c r="CR73" s="71" t="str">
        <f t="shared" ca="1" si="124"/>
        <v/>
      </c>
      <c r="CS73" s="104" t="str">
        <f ca="1">IF(CR73&lt;&gt;"",RANK(CR73,CR$5:INDIRECT(CS$1,TRUE)),"")</f>
        <v/>
      </c>
      <c r="CT73" s="111" t="str">
        <f ca="1">IF(AND('Raw Data'!AD71&lt;&gt;"",'Raw Data'!AD71&lt;&gt;0),ROUNDDOWN('Raw Data'!AD71,Title!$M$1),"")</f>
        <v/>
      </c>
      <c r="CU73" s="109" t="str">
        <f ca="1">IF(AND('Raw Data'!AE71&lt;&gt;"",'Raw Data'!AE71&lt;&gt;0),'Raw Data'!AE71,"")</f>
        <v/>
      </c>
      <c r="CV73" s="97" t="str">
        <f ca="1">IF(AND(CT73&gt;0,CT73&lt;&gt;""),IF(Title!$K$1=0,ROUNDDOWN((1000*CT$1)/CT73,2),ROUND((1000*CT$1)/CT73,2)),IF(CT73="","",0))</f>
        <v/>
      </c>
      <c r="CW73" s="51" t="str">
        <f ca="1">IF(OR(CT73&lt;&gt;"",CU73&lt;&gt;""),RANK(CX73,CX$5:INDIRECT(CW$1,TRUE)),"")</f>
        <v/>
      </c>
      <c r="CX73" s="71" t="str">
        <f t="shared" ca="1" si="147"/>
        <v/>
      </c>
      <c r="CY73" s="71" t="str">
        <f t="shared" ca="1" si="125"/>
        <v/>
      </c>
      <c r="CZ73" s="104" t="str">
        <f ca="1">IF(CY73&lt;&gt;"",RANK(CY73,CY$5:INDIRECT(CZ$1,TRUE)),"")</f>
        <v/>
      </c>
      <c r="DA73" s="111" t="str">
        <f ca="1">IF(AND('Raw Data'!AF71&lt;&gt;"",'Raw Data'!AF71&lt;&gt;0),ROUNDDOWN('Raw Data'!AF71,Title!$M$1),"")</f>
        <v/>
      </c>
      <c r="DB73" s="109" t="str">
        <f ca="1">IF(AND('Raw Data'!AG71&lt;&gt;"",'Raw Data'!AG71&lt;&gt;0),'Raw Data'!AG71,"")</f>
        <v/>
      </c>
      <c r="DC73" s="97" t="str">
        <f ca="1">IF(AND(DA73&gt;0,DA73&lt;&gt;""),IF(Title!$K$1=0,ROUNDDOWN((1000*DA$1)/DA73,2),ROUND((1000*DA$1)/DA73,2)),IF(DA73="","",0))</f>
        <v/>
      </c>
      <c r="DD73" s="51" t="str">
        <f ca="1">IF(OR(DA73&lt;&gt;"",DB73&lt;&gt;""),RANK(DE73,DE$5:INDIRECT(DD$1,TRUE)),"")</f>
        <v/>
      </c>
      <c r="DE73" s="71" t="str">
        <f t="shared" ca="1" si="148"/>
        <v/>
      </c>
      <c r="DF73" s="71" t="str">
        <f t="shared" ca="1" si="126"/>
        <v/>
      </c>
      <c r="DG73" s="104" t="str">
        <f ca="1">IF(DF73&lt;&gt;"",RANK(DF73,DF$5:INDIRECT(DG$1,TRUE)),"")</f>
        <v/>
      </c>
      <c r="DH73" s="111" t="str">
        <f ca="1">IF(AND('Raw Data'!AH71&lt;&gt;"",'Raw Data'!AH71&lt;&gt;0),ROUNDDOWN('Raw Data'!AH71,Title!$M$1),"")</f>
        <v/>
      </c>
      <c r="DI73" s="109" t="str">
        <f ca="1">IF(AND('Raw Data'!AI71&lt;&gt;"",'Raw Data'!AI71&lt;&gt;0),'Raw Data'!AI71,"")</f>
        <v/>
      </c>
      <c r="DJ73" s="97" t="str">
        <f ca="1">IF(AND(DH73&gt;0,DH73&lt;&gt;""),IF(Title!$K$1=0,ROUNDDOWN((1000*DH$1)/DH73,2),ROUND((1000*DH$1)/DH73,2)),IF(DH73="","",0))</f>
        <v/>
      </c>
      <c r="DK73" s="51" t="str">
        <f ca="1">IF(OR(DH73&lt;&gt;"",DI73&lt;&gt;""),RANK(DL73,DL$5:INDIRECT(DK$1,TRUE)),"")</f>
        <v/>
      </c>
      <c r="DL73" s="71" t="str">
        <f t="shared" ca="1" si="149"/>
        <v/>
      </c>
      <c r="DM73" s="71" t="str">
        <f t="shared" ca="1" si="127"/>
        <v/>
      </c>
      <c r="DN73" s="104" t="str">
        <f ca="1">IF(DM73&lt;&gt;"",RANK(DM73,DM$5:INDIRECT(DN$1,TRUE)),"")</f>
        <v/>
      </c>
      <c r="DO73" s="111" t="str">
        <f ca="1">IF(AND('Raw Data'!AJ71&lt;&gt;"",'Raw Data'!AJ71&lt;&gt;0),ROUNDDOWN('Raw Data'!AJ71,Title!$M$1),"")</f>
        <v/>
      </c>
      <c r="DP73" s="109" t="str">
        <f ca="1">IF(AND('Raw Data'!AK71&lt;&gt;"",'Raw Data'!AK71&lt;&gt;0),'Raw Data'!AK71,"")</f>
        <v/>
      </c>
      <c r="DQ73" s="97" t="str">
        <f ca="1">IF(AND(DO73&gt;0,DO73&lt;&gt;""),IF(Title!$K$1=0,ROUNDDOWN((1000*DO$1)/DO73,2),ROUND((1000*DO$1)/DO73,2)),IF(DO73="","",0))</f>
        <v/>
      </c>
      <c r="DR73" s="51" t="str">
        <f ca="1">IF(OR(DO73&lt;&gt;"",DP73&lt;&gt;""),RANK(DS73,DS$5:INDIRECT(DR$1,TRUE)),"")</f>
        <v/>
      </c>
      <c r="DS73" s="71" t="str">
        <f t="shared" ca="1" si="150"/>
        <v/>
      </c>
      <c r="DT73" s="71" t="str">
        <f t="shared" ca="1" si="128"/>
        <v/>
      </c>
      <c r="DU73" s="104" t="str">
        <f ca="1">IF(DT73&lt;&gt;"",RANK(DT73,DT$5:INDIRECT(DU$1,TRUE)),"")</f>
        <v/>
      </c>
      <c r="DV73" s="111" t="str">
        <f ca="1">IF(AND('Raw Data'!AL71&lt;&gt;"",'Raw Data'!AL71&lt;&gt;0),ROUNDDOWN('Raw Data'!AL71,Title!$M$1),"")</f>
        <v/>
      </c>
      <c r="DW73" s="109" t="str">
        <f ca="1">IF(AND('Raw Data'!AM71&lt;&gt;"",'Raw Data'!AM71&lt;&gt;0),'Raw Data'!AM71,"")</f>
        <v/>
      </c>
      <c r="DX73" s="97" t="str">
        <f ca="1">IF(AND(DV73&gt;0,DV73&lt;&gt;""),IF(Title!$K$1=0,ROUNDDOWN((1000*DV$1)/DV73,2),ROUND((1000*DV$1)/DV73,2)),IF(DV73="","",0))</f>
        <v/>
      </c>
      <c r="DY73" s="51" t="str">
        <f ca="1">IF(OR(DV73&lt;&gt;"",DW73&lt;&gt;""),RANK(DZ73,DZ$5:INDIRECT(DY$1,TRUE)),"")</f>
        <v/>
      </c>
      <c r="DZ73" s="71" t="str">
        <f t="shared" ca="1" si="151"/>
        <v/>
      </c>
      <c r="EA73" s="71" t="str">
        <f t="shared" ca="1" si="129"/>
        <v/>
      </c>
      <c r="EB73" s="104" t="str">
        <f ca="1">IF(EA73&lt;&gt;"",RANK(EA73,EA$5:INDIRECT(EB$1,TRUE)),"")</f>
        <v/>
      </c>
      <c r="EC73" s="111" t="str">
        <f ca="1">IF(AND('Raw Data'!AN71&lt;&gt;"",'Raw Data'!AN71&lt;&gt;0),ROUNDDOWN('Raw Data'!AN71,Title!$M$1),"")</f>
        <v/>
      </c>
      <c r="ED73" s="109" t="str">
        <f ca="1">IF(AND('Raw Data'!AO71&lt;&gt;"",'Raw Data'!AO71&lt;&gt;0),'Raw Data'!AO71,"")</f>
        <v/>
      </c>
      <c r="EE73" s="97" t="str">
        <f ca="1">IF(AND(EC73&gt;0,EC73&lt;&gt;""),IF(Title!$K$1=0,ROUNDDOWN((1000*EC$1)/EC73,2),ROUND((1000*EC$1)/EC73,2)),IF(EC73="","",0))</f>
        <v/>
      </c>
      <c r="EF73" s="51" t="str">
        <f ca="1">IF(OR(EC73&lt;&gt;"",ED73&lt;&gt;""),RANK(EG73,EG$5:INDIRECT(EF$1,TRUE)),"")</f>
        <v/>
      </c>
      <c r="EG73" s="71" t="str">
        <f t="shared" ca="1" si="152"/>
        <v/>
      </c>
      <c r="EH73" s="71" t="str">
        <f t="shared" ca="1" si="130"/>
        <v/>
      </c>
      <c r="EI73" s="104" t="str">
        <f ca="1">IF(EH73&lt;&gt;"",RANK(EH73,EH$5:INDIRECT(EI$1,TRUE)),"")</f>
        <v/>
      </c>
      <c r="EJ73" s="111" t="str">
        <f ca="1">IF(AND('Raw Data'!AP71&lt;&gt;"",'Raw Data'!AP71&lt;&gt;0),ROUNDDOWN('Raw Data'!AP71,Title!$M$1),"")</f>
        <v/>
      </c>
      <c r="EK73" s="106" t="str">
        <f ca="1">IF(AND('Raw Data'!AQ71&lt;&gt;"",'Raw Data'!AQ71&lt;&gt;0),'Raw Data'!AQ71,"")</f>
        <v/>
      </c>
      <c r="EL73" s="97" t="str">
        <f ca="1">IF(AND(EJ73&gt;0,EJ73&lt;&gt;""),IF(Title!$K$1=0,ROUNDDOWN((1000*EJ$1)/EJ73,2),ROUND((1000*EJ$1)/EJ73,2)),IF(EJ73="","",0))</f>
        <v/>
      </c>
      <c r="EM73" s="51" t="str">
        <f ca="1">IF(OR(EJ73&lt;&gt;"",EK73&lt;&gt;""),RANK(EN73,EN$5:INDIRECT(EM$1,TRUE)),"")</f>
        <v/>
      </c>
      <c r="EN73" s="71" t="str">
        <f t="shared" ca="1" si="153"/>
        <v/>
      </c>
      <c r="EO73" s="71" t="str">
        <f t="shared" ca="1" si="131"/>
        <v/>
      </c>
      <c r="EP73" s="104" t="str">
        <f ca="1">IF(EO73&lt;&gt;"",RANK(EO73,EO$5:INDIRECT(EP$1,TRUE)),"")</f>
        <v/>
      </c>
      <c r="EQ73" s="51" t="str">
        <f t="shared" ca="1" si="154"/>
        <v>$ER$73:$FC$73</v>
      </c>
      <c r="ER73" s="71">
        <f t="shared" si="155"/>
        <v>0</v>
      </c>
      <c r="ES73" s="71">
        <f t="shared" ca="1" si="156"/>
        <v>0</v>
      </c>
      <c r="ET73" s="71">
        <f t="shared" ca="1" si="157"/>
        <v>0</v>
      </c>
      <c r="EU73" s="71">
        <f t="shared" ca="1" si="158"/>
        <v>0</v>
      </c>
      <c r="EV73" s="71">
        <f t="shared" ca="1" si="159"/>
        <v>0</v>
      </c>
      <c r="EW73" s="71">
        <f t="shared" ca="1" si="160"/>
        <v>0</v>
      </c>
      <c r="EX73" s="71">
        <f t="shared" ca="1" si="161"/>
        <v>0</v>
      </c>
      <c r="EY73" s="71">
        <f t="shared" ca="1" si="162"/>
        <v>0</v>
      </c>
      <c r="EZ73" s="71">
        <f t="shared" ca="1" si="163"/>
        <v>0</v>
      </c>
      <c r="FA73" s="71">
        <f t="shared" ca="1" si="164"/>
        <v>0</v>
      </c>
      <c r="FB73" s="71">
        <f t="shared" ca="1" si="165"/>
        <v>0</v>
      </c>
      <c r="FC73" s="71">
        <f t="shared" ca="1" si="166"/>
        <v>0</v>
      </c>
      <c r="FD73" s="71">
        <f t="shared" ca="1" si="167"/>
        <v>0</v>
      </c>
      <c r="FE73" s="71">
        <f t="shared" ca="1" si="168"/>
        <v>0</v>
      </c>
      <c r="FF73" s="71">
        <f t="shared" ca="1" si="169"/>
        <v>0</v>
      </c>
      <c r="FG73" s="71">
        <f t="shared" ca="1" si="170"/>
        <v>0</v>
      </c>
      <c r="FH73" s="71">
        <f t="shared" ca="1" si="171"/>
        <v>0</v>
      </c>
      <c r="FI73" s="71">
        <f t="shared" ca="1" si="172"/>
        <v>0</v>
      </c>
      <c r="FJ73" s="71">
        <f t="shared" ca="1" si="173"/>
        <v>0</v>
      </c>
      <c r="FK73" s="71">
        <f t="shared" ca="1" si="174"/>
        <v>0</v>
      </c>
      <c r="FL73" s="51" t="str">
        <f t="shared" si="175"/>
        <v>$FM$73:$FX$73</v>
      </c>
      <c r="FM73" s="72">
        <f t="shared" si="176"/>
        <v>0</v>
      </c>
      <c r="FN73" s="51">
        <f t="shared" si="177"/>
        <v>0</v>
      </c>
      <c r="FO73" s="51">
        <f t="shared" si="178"/>
        <v>0</v>
      </c>
      <c r="FP73" s="51">
        <f t="shared" si="179"/>
        <v>0</v>
      </c>
      <c r="FQ73" s="51">
        <f t="shared" si="180"/>
        <v>0</v>
      </c>
      <c r="FR73" s="51">
        <f t="shared" si="181"/>
        <v>0</v>
      </c>
      <c r="FS73" s="51">
        <f t="shared" si="182"/>
        <v>0</v>
      </c>
      <c r="FT73" s="51">
        <f t="shared" si="183"/>
        <v>0</v>
      </c>
      <c r="FU73" s="51">
        <f t="shared" si="184"/>
        <v>0</v>
      </c>
      <c r="FV73" s="51">
        <f t="shared" si="185"/>
        <v>0</v>
      </c>
      <c r="FW73" s="51">
        <f t="shared" si="186"/>
        <v>0</v>
      </c>
      <c r="FX73" s="51">
        <f t="shared" si="187"/>
        <v>0</v>
      </c>
      <c r="FY73" s="51">
        <f t="shared" si="188"/>
        <v>0</v>
      </c>
      <c r="FZ73" s="51">
        <f t="shared" si="189"/>
        <v>0</v>
      </c>
      <c r="GA73" s="51">
        <f t="shared" si="190"/>
        <v>0</v>
      </c>
      <c r="GB73" s="51">
        <f t="shared" si="191"/>
        <v>0</v>
      </c>
      <c r="GC73" s="51">
        <f t="shared" si="192"/>
        <v>0</v>
      </c>
      <c r="GD73" s="51">
        <f t="shared" si="193"/>
        <v>0</v>
      </c>
      <c r="GE73" s="51">
        <f t="shared" si="194"/>
        <v>0</v>
      </c>
      <c r="GF73" s="51">
        <f t="shared" si="195"/>
        <v>0</v>
      </c>
      <c r="GG73" s="51" t="str">
        <f t="shared" si="196"/>
        <v>GS73</v>
      </c>
      <c r="GH73" s="71">
        <f ca="1">GetDiscardScore($ER73:ER73,GH$1)</f>
        <v>0</v>
      </c>
      <c r="GI73" s="71">
        <f ca="1">GetDiscardScore($ER73:ES73,GI$1)</f>
        <v>0</v>
      </c>
      <c r="GJ73" s="71">
        <f ca="1">GetDiscardScore($ER73:ET73,GJ$1)</f>
        <v>0</v>
      </c>
      <c r="GK73" s="71">
        <f ca="1">GetDiscardScore($ER73:EU73,GK$1)</f>
        <v>0</v>
      </c>
      <c r="GL73" s="71">
        <f ca="1">GetDiscardScore($ER73:EV73,GL$1)</f>
        <v>0</v>
      </c>
      <c r="GM73" s="71">
        <f ca="1">GetDiscardScore($ER73:EW73,GM$1)</f>
        <v>0</v>
      </c>
      <c r="GN73" s="71">
        <f ca="1">GetDiscardScore($ER73:EX73,GN$1)</f>
        <v>0</v>
      </c>
      <c r="GO73" s="71">
        <f ca="1">GetDiscardScore($ER73:EY73,GO$1)</f>
        <v>0</v>
      </c>
      <c r="GP73" s="71">
        <f ca="1">GetDiscardScore($ER73:EZ73,GP$1)</f>
        <v>0</v>
      </c>
      <c r="GQ73" s="71">
        <f ca="1">GetDiscardScore($ER73:FA73,GQ$1)</f>
        <v>0</v>
      </c>
      <c r="GR73" s="71">
        <f ca="1">GetDiscardScore($ER73:FB73,GR$1)</f>
        <v>0</v>
      </c>
      <c r="GS73" s="71">
        <f ca="1">GetDiscardScore($ER73:FC73,GS$1)</f>
        <v>0</v>
      </c>
      <c r="GT73" s="71">
        <f ca="1">GetDiscardScore($ER73:FD73,GT$1)</f>
        <v>0</v>
      </c>
      <c r="GU73" s="71">
        <f ca="1">GetDiscardScore($ER73:FE73,GU$1)</f>
        <v>0</v>
      </c>
      <c r="GV73" s="71">
        <f ca="1">GetDiscardScore($ER73:FF73,GV$1)</f>
        <v>0</v>
      </c>
      <c r="GW73" s="71">
        <f ca="1">GetDiscardScore($ER73:FG73,GW$1)</f>
        <v>0</v>
      </c>
      <c r="GX73" s="71">
        <f ca="1">GetDiscardScore($ER73:FH73,GX$1)</f>
        <v>0</v>
      </c>
      <c r="GY73" s="71">
        <f ca="1">GetDiscardScore($ER73:FI73,GY$1)</f>
        <v>0</v>
      </c>
      <c r="GZ73" s="71">
        <f ca="1">GetDiscardScore($ER73:FJ73,GZ$1)</f>
        <v>0</v>
      </c>
      <c r="HA73" s="71">
        <f ca="1">GetDiscardScore($ER73:FK73,HA$1)</f>
        <v>0</v>
      </c>
      <c r="HB73" s="73" t="str">
        <f t="shared" ca="1" si="197"/>
        <v/>
      </c>
      <c r="HC73" s="72" t="str">
        <f ca="1">IF(HB73&lt;&gt;"",RANK(HB73,HB$5:INDIRECT(HC$1,TRUE),0),"")</f>
        <v/>
      </c>
      <c r="HD73" s="70" t="str">
        <f t="shared" ca="1" si="198"/>
        <v/>
      </c>
    </row>
    <row r="74" spans="1:212" s="74" customFormat="1" ht="11.25">
      <c r="A74" s="39">
        <v>70</v>
      </c>
      <c r="B74" s="39" t="str">
        <f ca="1">IF('Raw Data'!B72&lt;&gt;"",'Raw Data'!B72,"")</f>
        <v/>
      </c>
      <c r="C74" s="74" t="str">
        <f ca="1">IF('Raw Data'!C72&lt;&gt;"",'Raw Data'!C72,"")</f>
        <v/>
      </c>
      <c r="D74" s="40" t="str">
        <f t="shared" ca="1" si="132"/>
        <v/>
      </c>
      <c r="E74" s="75" t="str">
        <f t="shared" ca="1" si="133"/>
        <v/>
      </c>
      <c r="F74" s="100" t="str">
        <f t="shared" ca="1" si="111"/>
        <v/>
      </c>
      <c r="G74" s="114" t="str">
        <f ca="1">IF(AND('Raw Data'!D72&lt;&gt;"",'Raw Data'!D72&lt;&gt;0),ROUNDDOWN('Raw Data'!D72,Title!$M$1),"")</f>
        <v/>
      </c>
      <c r="H74" s="110" t="str">
        <f ca="1">IF(AND('Raw Data'!E72&lt;&gt;"",'Raw Data'!E72&lt;&gt;0),'Raw Data'!E72,"")</f>
        <v/>
      </c>
      <c r="I74" s="98" t="str">
        <f ca="1">IF(AND(G74&lt;&gt;"",G74&gt;0),IF(Title!$K$1=0,ROUNDDOWN((1000*G$1)/G74,2),ROUND((1000*G$1)/G74,2)),IF(G74="","",0))</f>
        <v/>
      </c>
      <c r="J74" s="74" t="str">
        <f ca="1">IF(K74&lt;&gt;0,RANK(K74,K$5:INDIRECT(J$1,TRUE)),"")</f>
        <v/>
      </c>
      <c r="K74" s="77">
        <f t="shared" ca="1" si="89"/>
        <v>0</v>
      </c>
      <c r="L74" s="77" t="str">
        <f t="shared" ca="1" si="112"/>
        <v/>
      </c>
      <c r="M74" s="105" t="str">
        <f ca="1">IF(L74&lt;&gt;"",RANK(L74,L$5:INDIRECT(M$1,TRUE)),"")</f>
        <v/>
      </c>
      <c r="N74" s="114" t="str">
        <f ca="1">IF(AND('Raw Data'!F72&lt;&gt;"",'Raw Data'!F72&lt;&gt;0),ROUNDDOWN('Raw Data'!F72,Title!$M$1),"")</f>
        <v/>
      </c>
      <c r="O74" s="110" t="str">
        <f ca="1">IF(AND('Raw Data'!G72&lt;&gt;"",'Raw Data'!G72&lt;&gt;0),'Raw Data'!G72,"")</f>
        <v/>
      </c>
      <c r="P74" s="98" t="str">
        <f ca="1">IF(AND(N74&gt;0,N74&lt;&gt;""),IF(Title!$K$1=0,ROUNDDOWN((1000*N$1)/N74,2),ROUND((1000*N$1)/N74,2)),IF(N74="","",0))</f>
        <v/>
      </c>
      <c r="Q74" s="74" t="str">
        <f ca="1">IF(OR(N74&lt;&gt;"",O74&lt;&gt;""),RANK(R74,R$5:INDIRECT(Q$1,TRUE)),"")</f>
        <v/>
      </c>
      <c r="R74" s="77" t="str">
        <f t="shared" ca="1" si="134"/>
        <v/>
      </c>
      <c r="S74" s="77" t="str">
        <f t="shared" ca="1" si="113"/>
        <v/>
      </c>
      <c r="T74" s="105" t="str">
        <f ca="1">IF(S74&lt;&gt;"",RANK(S74,S$5:INDIRECT(T$1,TRUE)),"")</f>
        <v/>
      </c>
      <c r="U74" s="114" t="str">
        <f ca="1">IF(AND('Raw Data'!H72&lt;&gt;"",'Raw Data'!H72&lt;&gt;0),ROUNDDOWN('Raw Data'!H72,Title!$M$1),"")</f>
        <v/>
      </c>
      <c r="V74" s="110" t="str">
        <f ca="1">IF(AND('Raw Data'!I72&lt;&gt;"",'Raw Data'!I72&lt;&gt;0),'Raw Data'!I72,"")</f>
        <v/>
      </c>
      <c r="W74" s="98" t="str">
        <f ca="1">IF(AND(U74&gt;0,U74&lt;&gt;""),IF(Title!$K$1=0,ROUNDDOWN((1000*U$1)/U74,2),ROUND((1000*U$1)/U74,2)),IF(U74="","",0))</f>
        <v/>
      </c>
      <c r="X74" s="74" t="str">
        <f ca="1">IF(OR(U74&lt;&gt;"",V74&lt;&gt;""),RANK(Y74,Y$5:INDIRECT(X$1,TRUE)),"")</f>
        <v/>
      </c>
      <c r="Y74" s="77" t="str">
        <f t="shared" ca="1" si="135"/>
        <v/>
      </c>
      <c r="Z74" s="77" t="str">
        <f t="shared" ca="1" si="114"/>
        <v/>
      </c>
      <c r="AA74" s="105" t="str">
        <f ca="1">IF(Z74&lt;&gt;"",RANK(Z74,Z$5:INDIRECT(AA$1,TRUE)),"")</f>
        <v/>
      </c>
      <c r="AB74" s="114" t="str">
        <f ca="1">IF(AND('Raw Data'!J72&lt;&gt;"",'Raw Data'!J72&lt;&gt;0),ROUNDDOWN('Raw Data'!J72,Title!$M$1),"")</f>
        <v/>
      </c>
      <c r="AC74" s="110" t="str">
        <f ca="1">IF(AND('Raw Data'!K72&lt;&gt;"",'Raw Data'!K72&lt;&gt;0),'Raw Data'!K72,"")</f>
        <v/>
      </c>
      <c r="AD74" s="98" t="str">
        <f ca="1">IF(AND(AB74&gt;0,AB74&lt;&gt;""),IF(Title!$K$1=0,ROUNDDOWN((1000*AB$1)/AB74,2),ROUND((1000*AB$1)/AB74,2)),IF(AB74="","",0))</f>
        <v/>
      </c>
      <c r="AE74" s="74" t="str">
        <f ca="1">IF(OR(AB74&lt;&gt;"",AC74&lt;&gt;""),RANK(AF74,AF$5:INDIRECT(AE$1,TRUE)),"")</f>
        <v/>
      </c>
      <c r="AF74" s="77" t="str">
        <f t="shared" ca="1" si="136"/>
        <v/>
      </c>
      <c r="AG74" s="77" t="str">
        <f t="shared" ca="1" si="115"/>
        <v/>
      </c>
      <c r="AH74" s="105" t="str">
        <f ca="1">IF(AG74&lt;&gt;"",RANK(AG74,AG$5:INDIRECT(AH$1,TRUE)),"")</f>
        <v/>
      </c>
      <c r="AI74" s="114" t="str">
        <f ca="1">IF(AND('Raw Data'!L72&lt;&gt;"",'Raw Data'!L72&lt;&gt;0),ROUNDDOWN('Raw Data'!L72,Title!$M$1),"")</f>
        <v/>
      </c>
      <c r="AJ74" s="110" t="str">
        <f ca="1">IF(AND('Raw Data'!M72&lt;&gt;"",'Raw Data'!M72&lt;&gt;0),'Raw Data'!M72,"")</f>
        <v/>
      </c>
      <c r="AK74" s="98" t="str">
        <f ca="1">IF(AND(AI74&gt;0,AI74&lt;&gt;""),IF(Title!$K$1=0,ROUNDDOWN((1000*AI$1)/AI74,2),ROUND((1000*AI$1)/AI74,2)),IF(AI74="","",0))</f>
        <v/>
      </c>
      <c r="AL74" s="74" t="str">
        <f ca="1">IF(OR(AI74&lt;&gt;"",AJ74&lt;&gt;""),RANK(AM74,AM$5:INDIRECT(AL$1,TRUE)),"")</f>
        <v/>
      </c>
      <c r="AM74" s="77" t="str">
        <f t="shared" ca="1" si="137"/>
        <v/>
      </c>
      <c r="AN74" s="77" t="str">
        <f t="shared" ca="1" si="116"/>
        <v/>
      </c>
      <c r="AO74" s="105" t="str">
        <f ca="1">IF(AN74&lt;&gt;"",RANK(AN74,AN$5:INDIRECT(AO$1,TRUE)),"")</f>
        <v/>
      </c>
      <c r="AP74" s="114" t="str">
        <f ca="1">IF(AND('Raw Data'!N72&lt;&gt;"",'Raw Data'!N72&lt;&gt;0),ROUNDDOWN('Raw Data'!N72,Title!$M$1),"")</f>
        <v/>
      </c>
      <c r="AQ74" s="110" t="str">
        <f ca="1">IF(AND('Raw Data'!O72&lt;&gt;"",'Raw Data'!O72&lt;&gt;0),'Raw Data'!O72,"")</f>
        <v/>
      </c>
      <c r="AR74" s="98" t="str">
        <f ca="1">IF(AND(AP74&gt;0,AP74&lt;&gt;""),IF(Title!$K$1=0,ROUNDDOWN((1000*AP$1)/AP74,2),ROUND((1000*AP$1)/AP74,2)),IF(AP74="","",0))</f>
        <v/>
      </c>
      <c r="AS74" s="74" t="str">
        <f ca="1">IF(OR(AP74&lt;&gt;"",AQ74&lt;&gt;""),RANK(AT74,AT$5:INDIRECT(AS$1,TRUE)),"")</f>
        <v/>
      </c>
      <c r="AT74" s="77" t="str">
        <f t="shared" ca="1" si="138"/>
        <v/>
      </c>
      <c r="AU74" s="77" t="str">
        <f t="shared" ca="1" si="117"/>
        <v/>
      </c>
      <c r="AV74" s="105" t="str">
        <f ca="1">IF(AU74&lt;&gt;"",RANK(AU74,AU$5:INDIRECT(AV$1,TRUE)),"")</f>
        <v/>
      </c>
      <c r="AW74" s="114" t="str">
        <f ca="1">IF(AND('Raw Data'!P72&lt;&gt;"",'Raw Data'!P72&lt;&gt;0),ROUNDDOWN('Raw Data'!P72,Title!$M$1),"")</f>
        <v/>
      </c>
      <c r="AX74" s="110" t="str">
        <f ca="1">IF(AND('Raw Data'!Q72&lt;&gt;"",'Raw Data'!Q72&lt;&gt;0),'Raw Data'!Q72,"")</f>
        <v/>
      </c>
      <c r="AY74" s="98" t="str">
        <f ca="1">IF(AND(AW74&gt;0,AW74&lt;&gt;""),IF(Title!$K$1=0,ROUNDDOWN((1000*AW$1)/AW74,2),ROUND((1000*AW$1)/AW74,2)),IF(AW74="","",0))</f>
        <v/>
      </c>
      <c r="AZ74" s="74" t="str">
        <f ca="1">IF(OR(AW74&lt;&gt;"",AX74&lt;&gt;""),RANK(BA74,BA$5:INDIRECT(AZ$1,TRUE)),"")</f>
        <v/>
      </c>
      <c r="BA74" s="77" t="str">
        <f t="shared" ca="1" si="139"/>
        <v/>
      </c>
      <c r="BB74" s="77" t="str">
        <f t="shared" ca="1" si="118"/>
        <v/>
      </c>
      <c r="BC74" s="105" t="str">
        <f ca="1">IF(BB74&lt;&gt;"",RANK(BB74,BB$5:INDIRECT(BC$1,TRUE)),"")</f>
        <v/>
      </c>
      <c r="BD74" s="114" t="str">
        <f ca="1">IF(AND('Raw Data'!R72&lt;&gt;"",'Raw Data'!R72&lt;&gt;0),ROUNDDOWN('Raw Data'!R72,Title!$M$1),"")</f>
        <v/>
      </c>
      <c r="BE74" s="110" t="str">
        <f ca="1">IF(AND('Raw Data'!S72&lt;&gt;"",'Raw Data'!S72&lt;&gt;0),'Raw Data'!S72,"")</f>
        <v/>
      </c>
      <c r="BF74" s="98" t="str">
        <f ca="1">IF(AND(BD74&gt;0,BD74&lt;&gt;""),IF(Title!$K$1=0,ROUNDDOWN((1000*BD$1)/BD74,2),ROUND((1000*BD$1)/BD74,2)),IF(BD74="","",0))</f>
        <v/>
      </c>
      <c r="BG74" s="74" t="str">
        <f ca="1">IF(OR(BD74&lt;&gt;"",BE74&lt;&gt;""),RANK(BH74,BH$5:INDIRECT(BG$1,TRUE)),"")</f>
        <v/>
      </c>
      <c r="BH74" s="77" t="str">
        <f t="shared" ca="1" si="140"/>
        <v/>
      </c>
      <c r="BI74" s="77" t="str">
        <f t="shared" ca="1" si="119"/>
        <v/>
      </c>
      <c r="BJ74" s="105" t="str">
        <f ca="1">IF(BI74&lt;&gt;"",RANK(BI74,BI$5:INDIRECT(BJ$1,TRUE)),"")</f>
        <v/>
      </c>
      <c r="BK74" s="114" t="str">
        <f ca="1">IF(AND('Raw Data'!T72&lt;&gt;"",'Raw Data'!T72&lt;&gt;0),ROUNDDOWN('Raw Data'!T72,Title!$M$1),"")</f>
        <v/>
      </c>
      <c r="BL74" s="110" t="str">
        <f ca="1">IF(AND('Raw Data'!U72&lt;&gt;"",'Raw Data'!U72&lt;&gt;0),'Raw Data'!U72,"")</f>
        <v/>
      </c>
      <c r="BM74" s="98" t="str">
        <f t="shared" ca="1" si="141"/>
        <v/>
      </c>
      <c r="BN74" s="74" t="str">
        <f ca="1">IF(OR(BK74&lt;&gt;"",BL74&lt;&gt;""),RANK(BO74,BO$5:INDIRECT(BN$1,TRUE)),"")</f>
        <v/>
      </c>
      <c r="BO74" s="77" t="str">
        <f t="shared" ca="1" si="142"/>
        <v/>
      </c>
      <c r="BP74" s="77" t="str">
        <f t="shared" ca="1" si="120"/>
        <v/>
      </c>
      <c r="BQ74" s="105" t="str">
        <f ca="1">IF(BP74&lt;&gt;"",RANK(BP74,BP$5:INDIRECT(BQ$1,TRUE)),"")</f>
        <v/>
      </c>
      <c r="BR74" s="114" t="str">
        <f ca="1">IF(AND('Raw Data'!V72&lt;&gt;"",'Raw Data'!V72&lt;&gt;0),ROUNDDOWN('Raw Data'!V72,Title!$M$1),"")</f>
        <v/>
      </c>
      <c r="BS74" s="110" t="str">
        <f ca="1">IF(AND('Raw Data'!W72&lt;&gt;"",'Raw Data'!W72&lt;&gt;0),'Raw Data'!W72,"")</f>
        <v/>
      </c>
      <c r="BT74" s="98" t="str">
        <f ca="1">IF(AND(BR74&gt;0,BR74&lt;&gt;""),IF(Title!$K$1=0,ROUNDDOWN((1000*BR$1)/BR74,2),ROUND((1000*BR$1)/BR74,2)),IF(BR74="","",0))</f>
        <v/>
      </c>
      <c r="BU74" s="74" t="str">
        <f ca="1">IF(OR(BR74&lt;&gt;"",BS74&lt;&gt;""),RANK(BV74,BV$5:INDIRECT(BU$1,TRUE)),"")</f>
        <v/>
      </c>
      <c r="BV74" s="77" t="str">
        <f t="shared" ca="1" si="143"/>
        <v/>
      </c>
      <c r="BW74" s="77" t="str">
        <f t="shared" ca="1" si="121"/>
        <v/>
      </c>
      <c r="BX74" s="105" t="str">
        <f ca="1">IF(BW74&lt;&gt;"",RANK(BW74,BW$5:INDIRECT(BX$1,TRUE)),"")</f>
        <v/>
      </c>
      <c r="BY74" s="114" t="str">
        <f ca="1">IF(AND('Raw Data'!X72&lt;&gt;"",'Raw Data'!X72&lt;&gt;0),ROUNDDOWN('Raw Data'!X72,Title!$M$1),"")</f>
        <v/>
      </c>
      <c r="BZ74" s="110" t="str">
        <f ca="1">IF(AND('Raw Data'!Y72&lt;&gt;"",'Raw Data'!Y72&lt;&gt;0),'Raw Data'!Y72,"")</f>
        <v/>
      </c>
      <c r="CA74" s="98" t="str">
        <f ca="1">IF(AND(BY74&gt;0,BY74&lt;&gt;""),IF(Title!$K$1=0,ROUNDDOWN((1000*BY$1)/BY74,2),ROUND((1000*BY$1)/BY74,2)),IF(BY74="","",0))</f>
        <v/>
      </c>
      <c r="CB74" s="74" t="str">
        <f ca="1">IF(OR(BY74&lt;&gt;"",BZ74&lt;&gt;""),RANK(CC74,CC$5:INDIRECT(CB$1,TRUE)),"")</f>
        <v/>
      </c>
      <c r="CC74" s="77" t="str">
        <f t="shared" ca="1" si="144"/>
        <v/>
      </c>
      <c r="CD74" s="77" t="str">
        <f t="shared" ca="1" si="122"/>
        <v/>
      </c>
      <c r="CE74" s="105" t="str">
        <f ca="1">IF(CD74&lt;&gt;"",RANK(CD74,CD$5:INDIRECT(CE$1,TRUE)),"")</f>
        <v/>
      </c>
      <c r="CF74" s="114" t="str">
        <f ca="1">IF(AND('Raw Data'!Z72&lt;&gt;"",'Raw Data'!Z72&lt;&gt;0),ROUNDDOWN('Raw Data'!Z72,Title!$M$1),"")</f>
        <v/>
      </c>
      <c r="CG74" s="110" t="str">
        <f ca="1">IF(AND('Raw Data'!AA72&lt;&gt;"",'Raw Data'!AA72&lt;&gt;0),'Raw Data'!AA72,"")</f>
        <v/>
      </c>
      <c r="CH74" s="98" t="str">
        <f ca="1">IF(AND(CF74&gt;0,CF74&lt;&gt;""),IF(Title!$K$1=0,ROUNDDOWN((1000*CF$1)/CF74,2),ROUND((1000*CF$1)/CF74,2)),IF(CF74="","",0))</f>
        <v/>
      </c>
      <c r="CI74" s="74" t="str">
        <f ca="1">IF(OR(CF74&lt;&gt;"",CG74&lt;&gt;""),RANK(CJ74,CJ$5:INDIRECT(CI$1,TRUE)),"")</f>
        <v/>
      </c>
      <c r="CJ74" s="77" t="str">
        <f t="shared" ca="1" si="145"/>
        <v/>
      </c>
      <c r="CK74" s="77" t="str">
        <f t="shared" ca="1" si="123"/>
        <v/>
      </c>
      <c r="CL74" s="105" t="str">
        <f ca="1">IF(CK74&lt;&gt;"",RANK(CK74,CK$5:INDIRECT(CL$1,TRUE)),"")</f>
        <v/>
      </c>
      <c r="CM74" s="114" t="str">
        <f ca="1">IF(AND('Raw Data'!AB72&lt;&gt;"",'Raw Data'!AB72&lt;&gt;0),ROUNDDOWN('Raw Data'!AB72,Title!$M$1),"")</f>
        <v/>
      </c>
      <c r="CN74" s="110" t="str">
        <f ca="1">IF(AND('Raw Data'!AC72&lt;&gt;"",'Raw Data'!AC72&lt;&gt;0),'Raw Data'!AC72,"")</f>
        <v/>
      </c>
      <c r="CO74" s="98" t="str">
        <f ca="1">IF(AND(CM74&gt;0,CM74&lt;&gt;""),IF(Title!$K$1=0,ROUNDDOWN((1000*CM$1)/CM74,2),ROUND((1000*CM$1)/CM74,2)),IF(CM74="","",0))</f>
        <v/>
      </c>
      <c r="CP74" s="74" t="str">
        <f ca="1">IF(OR(CM74&lt;&gt;"",CN74&lt;&gt;""),RANK(CQ74,CQ$5:INDIRECT(CP$1,TRUE)),"")</f>
        <v/>
      </c>
      <c r="CQ74" s="77" t="str">
        <f t="shared" ca="1" si="146"/>
        <v/>
      </c>
      <c r="CR74" s="77" t="str">
        <f t="shared" ca="1" si="124"/>
        <v/>
      </c>
      <c r="CS74" s="105" t="str">
        <f ca="1">IF(CR74&lt;&gt;"",RANK(CR74,CR$5:INDIRECT(CS$1,TRUE)),"")</f>
        <v/>
      </c>
      <c r="CT74" s="114" t="str">
        <f ca="1">IF(AND('Raw Data'!AD72&lt;&gt;"",'Raw Data'!AD72&lt;&gt;0),ROUNDDOWN('Raw Data'!AD72,Title!$M$1),"")</f>
        <v/>
      </c>
      <c r="CU74" s="110" t="str">
        <f ca="1">IF(AND('Raw Data'!AE72&lt;&gt;"",'Raw Data'!AE72&lt;&gt;0),'Raw Data'!AE72,"")</f>
        <v/>
      </c>
      <c r="CV74" s="98" t="str">
        <f ca="1">IF(AND(CT74&gt;0,CT74&lt;&gt;""),IF(Title!$K$1=0,ROUNDDOWN((1000*CT$1)/CT74,2),ROUND((1000*CT$1)/CT74,2)),IF(CT74="","",0))</f>
        <v/>
      </c>
      <c r="CW74" s="74" t="str">
        <f ca="1">IF(OR(CT74&lt;&gt;"",CU74&lt;&gt;""),RANK(CX74,CX$5:INDIRECT(CW$1,TRUE)),"")</f>
        <v/>
      </c>
      <c r="CX74" s="77" t="str">
        <f t="shared" ca="1" si="147"/>
        <v/>
      </c>
      <c r="CY74" s="77" t="str">
        <f t="shared" ca="1" si="125"/>
        <v/>
      </c>
      <c r="CZ74" s="105" t="str">
        <f ca="1">IF(CY74&lt;&gt;"",RANK(CY74,CY$5:INDIRECT(CZ$1,TRUE)),"")</f>
        <v/>
      </c>
      <c r="DA74" s="114" t="str">
        <f ca="1">IF(AND('Raw Data'!AF72&lt;&gt;"",'Raw Data'!AF72&lt;&gt;0),ROUNDDOWN('Raw Data'!AF72,Title!$M$1),"")</f>
        <v/>
      </c>
      <c r="DB74" s="110" t="str">
        <f ca="1">IF(AND('Raw Data'!AG72&lt;&gt;"",'Raw Data'!AG72&lt;&gt;0),'Raw Data'!AG72,"")</f>
        <v/>
      </c>
      <c r="DC74" s="98" t="str">
        <f ca="1">IF(AND(DA74&gt;0,DA74&lt;&gt;""),IF(Title!$K$1=0,ROUNDDOWN((1000*DA$1)/DA74,2),ROUND((1000*DA$1)/DA74,2)),IF(DA74="","",0))</f>
        <v/>
      </c>
      <c r="DD74" s="74" t="str">
        <f ca="1">IF(OR(DA74&lt;&gt;"",DB74&lt;&gt;""),RANK(DE74,DE$5:INDIRECT(DD$1,TRUE)),"")</f>
        <v/>
      </c>
      <c r="DE74" s="77" t="str">
        <f t="shared" ca="1" si="148"/>
        <v/>
      </c>
      <c r="DF74" s="77" t="str">
        <f t="shared" ca="1" si="126"/>
        <v/>
      </c>
      <c r="DG74" s="105" t="str">
        <f ca="1">IF(DF74&lt;&gt;"",RANK(DF74,DF$5:INDIRECT(DG$1,TRUE)),"")</f>
        <v/>
      </c>
      <c r="DH74" s="114" t="str">
        <f ca="1">IF(AND('Raw Data'!AH72&lt;&gt;"",'Raw Data'!AH72&lt;&gt;0),ROUNDDOWN('Raw Data'!AH72,Title!$M$1),"")</f>
        <v/>
      </c>
      <c r="DI74" s="110" t="str">
        <f ca="1">IF(AND('Raw Data'!AI72&lt;&gt;"",'Raw Data'!AI72&lt;&gt;0),'Raw Data'!AI72,"")</f>
        <v/>
      </c>
      <c r="DJ74" s="98" t="str">
        <f ca="1">IF(AND(DH74&gt;0,DH74&lt;&gt;""),IF(Title!$K$1=0,ROUNDDOWN((1000*DH$1)/DH74,2),ROUND((1000*DH$1)/DH74,2)),IF(DH74="","",0))</f>
        <v/>
      </c>
      <c r="DK74" s="74" t="str">
        <f ca="1">IF(OR(DH74&lt;&gt;"",DI74&lt;&gt;""),RANK(DL74,DL$5:INDIRECT(DK$1,TRUE)),"")</f>
        <v/>
      </c>
      <c r="DL74" s="77" t="str">
        <f t="shared" ca="1" si="149"/>
        <v/>
      </c>
      <c r="DM74" s="77" t="str">
        <f t="shared" ca="1" si="127"/>
        <v/>
      </c>
      <c r="DN74" s="105" t="str">
        <f ca="1">IF(DM74&lt;&gt;"",RANK(DM74,DM$5:INDIRECT(DN$1,TRUE)),"")</f>
        <v/>
      </c>
      <c r="DO74" s="114" t="str">
        <f ca="1">IF(AND('Raw Data'!AJ72&lt;&gt;"",'Raw Data'!AJ72&lt;&gt;0),ROUNDDOWN('Raw Data'!AJ72,Title!$M$1),"")</f>
        <v/>
      </c>
      <c r="DP74" s="110" t="str">
        <f ca="1">IF(AND('Raw Data'!AK72&lt;&gt;"",'Raw Data'!AK72&lt;&gt;0),'Raw Data'!AK72,"")</f>
        <v/>
      </c>
      <c r="DQ74" s="98" t="str">
        <f ca="1">IF(AND(DO74&gt;0,DO74&lt;&gt;""),IF(Title!$K$1=0,ROUNDDOWN((1000*DO$1)/DO74,2),ROUND((1000*DO$1)/DO74,2)),IF(DO74="","",0))</f>
        <v/>
      </c>
      <c r="DR74" s="74" t="str">
        <f ca="1">IF(OR(DO74&lt;&gt;"",DP74&lt;&gt;""),RANK(DS74,DS$5:INDIRECT(DR$1,TRUE)),"")</f>
        <v/>
      </c>
      <c r="DS74" s="77" t="str">
        <f t="shared" ca="1" si="150"/>
        <v/>
      </c>
      <c r="DT74" s="77" t="str">
        <f t="shared" ca="1" si="128"/>
        <v/>
      </c>
      <c r="DU74" s="105" t="str">
        <f ca="1">IF(DT74&lt;&gt;"",RANK(DT74,DT$5:INDIRECT(DU$1,TRUE)),"")</f>
        <v/>
      </c>
      <c r="DV74" s="114" t="str">
        <f ca="1">IF(AND('Raw Data'!AL72&lt;&gt;"",'Raw Data'!AL72&lt;&gt;0),ROUNDDOWN('Raw Data'!AL72,Title!$M$1),"")</f>
        <v/>
      </c>
      <c r="DW74" s="110" t="str">
        <f ca="1">IF(AND('Raw Data'!AM72&lt;&gt;"",'Raw Data'!AM72&lt;&gt;0),'Raw Data'!AM72,"")</f>
        <v/>
      </c>
      <c r="DX74" s="98" t="str">
        <f ca="1">IF(AND(DV74&gt;0,DV74&lt;&gt;""),IF(Title!$K$1=0,ROUNDDOWN((1000*DV$1)/DV74,2),ROUND((1000*DV$1)/DV74,2)),IF(DV74="","",0))</f>
        <v/>
      </c>
      <c r="DY74" s="74" t="str">
        <f ca="1">IF(OR(DV74&lt;&gt;"",DW74&lt;&gt;""),RANK(DZ74,DZ$5:INDIRECT(DY$1,TRUE)),"")</f>
        <v/>
      </c>
      <c r="DZ74" s="77" t="str">
        <f t="shared" ca="1" si="151"/>
        <v/>
      </c>
      <c r="EA74" s="77" t="str">
        <f t="shared" ca="1" si="129"/>
        <v/>
      </c>
      <c r="EB74" s="105" t="str">
        <f ca="1">IF(EA74&lt;&gt;"",RANK(EA74,EA$5:INDIRECT(EB$1,TRUE)),"")</f>
        <v/>
      </c>
      <c r="EC74" s="114" t="str">
        <f ca="1">IF(AND('Raw Data'!AN72&lt;&gt;"",'Raw Data'!AN72&lt;&gt;0),ROUNDDOWN('Raw Data'!AN72,Title!$M$1),"")</f>
        <v/>
      </c>
      <c r="ED74" s="110" t="str">
        <f ca="1">IF(AND('Raw Data'!AO72&lt;&gt;"",'Raw Data'!AO72&lt;&gt;0),'Raw Data'!AO72,"")</f>
        <v/>
      </c>
      <c r="EE74" s="98" t="str">
        <f ca="1">IF(AND(EC74&gt;0,EC74&lt;&gt;""),IF(Title!$K$1=0,ROUNDDOWN((1000*EC$1)/EC74,2),ROUND((1000*EC$1)/EC74,2)),IF(EC74="","",0))</f>
        <v/>
      </c>
      <c r="EF74" s="74" t="str">
        <f ca="1">IF(OR(EC74&lt;&gt;"",ED74&lt;&gt;""),RANK(EG74,EG$5:INDIRECT(EF$1,TRUE)),"")</f>
        <v/>
      </c>
      <c r="EG74" s="77" t="str">
        <f t="shared" ca="1" si="152"/>
        <v/>
      </c>
      <c r="EH74" s="77" t="str">
        <f t="shared" ca="1" si="130"/>
        <v/>
      </c>
      <c r="EI74" s="105" t="str">
        <f ca="1">IF(EH74&lt;&gt;"",RANK(EH74,EH$5:INDIRECT(EI$1,TRUE)),"")</f>
        <v/>
      </c>
      <c r="EJ74" s="114" t="str">
        <f ca="1">IF(AND('Raw Data'!AP72&lt;&gt;"",'Raw Data'!AP72&lt;&gt;0),ROUNDDOWN('Raw Data'!AP72,Title!$M$1),"")</f>
        <v/>
      </c>
      <c r="EK74" s="107" t="str">
        <f ca="1">IF(AND('Raw Data'!AQ72&lt;&gt;"",'Raw Data'!AQ72&lt;&gt;0),'Raw Data'!AQ72,"")</f>
        <v/>
      </c>
      <c r="EL74" s="98" t="str">
        <f ca="1">IF(AND(EJ74&gt;0,EJ74&lt;&gt;""),IF(Title!$K$1=0,ROUNDDOWN((1000*EJ$1)/EJ74,2),ROUND((1000*EJ$1)/EJ74,2)),IF(EJ74="","",0))</f>
        <v/>
      </c>
      <c r="EM74" s="74" t="str">
        <f ca="1">IF(OR(EJ74&lt;&gt;"",EK74&lt;&gt;""),RANK(EN74,EN$5:INDIRECT(EM$1,TRUE)),"")</f>
        <v/>
      </c>
      <c r="EN74" s="77" t="str">
        <f t="shared" ca="1" si="153"/>
        <v/>
      </c>
      <c r="EO74" s="77" t="str">
        <f t="shared" ca="1" si="131"/>
        <v/>
      </c>
      <c r="EP74" s="105" t="str">
        <f ca="1">IF(EO74&lt;&gt;"",RANK(EO74,EO$5:INDIRECT(EP$1,TRUE)),"")</f>
        <v/>
      </c>
      <c r="EQ74" s="74" t="str">
        <f t="shared" ca="1" si="154"/>
        <v>$ER$74:$FC$74</v>
      </c>
      <c r="ER74" s="77">
        <f t="shared" si="155"/>
        <v>0</v>
      </c>
      <c r="ES74" s="77">
        <f t="shared" ca="1" si="156"/>
        <v>0</v>
      </c>
      <c r="ET74" s="77">
        <f t="shared" ca="1" si="157"/>
        <v>0</v>
      </c>
      <c r="EU74" s="77">
        <f t="shared" ca="1" si="158"/>
        <v>0</v>
      </c>
      <c r="EV74" s="77">
        <f t="shared" ca="1" si="159"/>
        <v>0</v>
      </c>
      <c r="EW74" s="77">
        <f t="shared" ca="1" si="160"/>
        <v>0</v>
      </c>
      <c r="EX74" s="77">
        <f t="shared" ca="1" si="161"/>
        <v>0</v>
      </c>
      <c r="EY74" s="77">
        <f t="shared" ca="1" si="162"/>
        <v>0</v>
      </c>
      <c r="EZ74" s="77">
        <f t="shared" ca="1" si="163"/>
        <v>0</v>
      </c>
      <c r="FA74" s="77">
        <f t="shared" ca="1" si="164"/>
        <v>0</v>
      </c>
      <c r="FB74" s="77">
        <f t="shared" ca="1" si="165"/>
        <v>0</v>
      </c>
      <c r="FC74" s="77">
        <f t="shared" ca="1" si="166"/>
        <v>0</v>
      </c>
      <c r="FD74" s="77">
        <f t="shared" ca="1" si="167"/>
        <v>0</v>
      </c>
      <c r="FE74" s="77">
        <f t="shared" ca="1" si="168"/>
        <v>0</v>
      </c>
      <c r="FF74" s="77">
        <f t="shared" ca="1" si="169"/>
        <v>0</v>
      </c>
      <c r="FG74" s="77">
        <f t="shared" ca="1" si="170"/>
        <v>0</v>
      </c>
      <c r="FH74" s="77">
        <f t="shared" ca="1" si="171"/>
        <v>0</v>
      </c>
      <c r="FI74" s="77">
        <f t="shared" ca="1" si="172"/>
        <v>0</v>
      </c>
      <c r="FJ74" s="77">
        <f t="shared" ca="1" si="173"/>
        <v>0</v>
      </c>
      <c r="FK74" s="77">
        <f t="shared" ca="1" si="174"/>
        <v>0</v>
      </c>
      <c r="FL74" s="74" t="str">
        <f t="shared" si="175"/>
        <v>$FM$74:$FX$74</v>
      </c>
      <c r="FM74" s="78">
        <f t="shared" si="176"/>
        <v>0</v>
      </c>
      <c r="FN74" s="74">
        <f t="shared" si="177"/>
        <v>0</v>
      </c>
      <c r="FO74" s="74">
        <f t="shared" si="178"/>
        <v>0</v>
      </c>
      <c r="FP74" s="74">
        <f t="shared" si="179"/>
        <v>0</v>
      </c>
      <c r="FQ74" s="74">
        <f t="shared" si="180"/>
        <v>0</v>
      </c>
      <c r="FR74" s="74">
        <f t="shared" si="181"/>
        <v>0</v>
      </c>
      <c r="FS74" s="74">
        <f t="shared" si="182"/>
        <v>0</v>
      </c>
      <c r="FT74" s="74">
        <f t="shared" si="183"/>
        <v>0</v>
      </c>
      <c r="FU74" s="74">
        <f t="shared" si="184"/>
        <v>0</v>
      </c>
      <c r="FV74" s="74">
        <f t="shared" si="185"/>
        <v>0</v>
      </c>
      <c r="FW74" s="74">
        <f t="shared" si="186"/>
        <v>0</v>
      </c>
      <c r="FX74" s="74">
        <f t="shared" si="187"/>
        <v>0</v>
      </c>
      <c r="FY74" s="74">
        <f t="shared" si="188"/>
        <v>0</v>
      </c>
      <c r="FZ74" s="74">
        <f t="shared" si="189"/>
        <v>0</v>
      </c>
      <c r="GA74" s="74">
        <f t="shared" si="190"/>
        <v>0</v>
      </c>
      <c r="GB74" s="74">
        <f t="shared" si="191"/>
        <v>0</v>
      </c>
      <c r="GC74" s="74">
        <f t="shared" si="192"/>
        <v>0</v>
      </c>
      <c r="GD74" s="74">
        <f t="shared" si="193"/>
        <v>0</v>
      </c>
      <c r="GE74" s="74">
        <f t="shared" si="194"/>
        <v>0</v>
      </c>
      <c r="GF74" s="74">
        <f t="shared" si="195"/>
        <v>0</v>
      </c>
      <c r="GG74" s="74" t="str">
        <f t="shared" si="196"/>
        <v>GS74</v>
      </c>
      <c r="GH74" s="77">
        <f ca="1">GetDiscardScore($ER74:ER74,GH$1)</f>
        <v>0</v>
      </c>
      <c r="GI74" s="77">
        <f ca="1">GetDiscardScore($ER74:ES74,GI$1)</f>
        <v>0</v>
      </c>
      <c r="GJ74" s="77">
        <f ca="1">GetDiscardScore($ER74:ET74,GJ$1)</f>
        <v>0</v>
      </c>
      <c r="GK74" s="77">
        <f ca="1">GetDiscardScore($ER74:EU74,GK$1)</f>
        <v>0</v>
      </c>
      <c r="GL74" s="77">
        <f ca="1">GetDiscardScore($ER74:EV74,GL$1)</f>
        <v>0</v>
      </c>
      <c r="GM74" s="77">
        <f ca="1">GetDiscardScore($ER74:EW74,GM$1)</f>
        <v>0</v>
      </c>
      <c r="GN74" s="77">
        <f ca="1">GetDiscardScore($ER74:EX74,GN$1)</f>
        <v>0</v>
      </c>
      <c r="GO74" s="77">
        <f ca="1">GetDiscardScore($ER74:EY74,GO$1)</f>
        <v>0</v>
      </c>
      <c r="GP74" s="77">
        <f ca="1">GetDiscardScore($ER74:EZ74,GP$1)</f>
        <v>0</v>
      </c>
      <c r="GQ74" s="77">
        <f ca="1">GetDiscardScore($ER74:FA74,GQ$1)</f>
        <v>0</v>
      </c>
      <c r="GR74" s="77">
        <f ca="1">GetDiscardScore($ER74:FB74,GR$1)</f>
        <v>0</v>
      </c>
      <c r="GS74" s="77">
        <f ca="1">GetDiscardScore($ER74:FC74,GS$1)</f>
        <v>0</v>
      </c>
      <c r="GT74" s="77">
        <f ca="1">GetDiscardScore($ER74:FD74,GT$1)</f>
        <v>0</v>
      </c>
      <c r="GU74" s="77">
        <f ca="1">GetDiscardScore($ER74:FE74,GU$1)</f>
        <v>0</v>
      </c>
      <c r="GV74" s="77">
        <f ca="1">GetDiscardScore($ER74:FF74,GV$1)</f>
        <v>0</v>
      </c>
      <c r="GW74" s="77">
        <f ca="1">GetDiscardScore($ER74:FG74,GW$1)</f>
        <v>0</v>
      </c>
      <c r="GX74" s="77">
        <f ca="1">GetDiscardScore($ER74:FH74,GX$1)</f>
        <v>0</v>
      </c>
      <c r="GY74" s="77">
        <f ca="1">GetDiscardScore($ER74:FI74,GY$1)</f>
        <v>0</v>
      </c>
      <c r="GZ74" s="77">
        <f ca="1">GetDiscardScore($ER74:FJ74,GZ$1)</f>
        <v>0</v>
      </c>
      <c r="HA74" s="77">
        <f ca="1">GetDiscardScore($ER74:FK74,HA$1)</f>
        <v>0</v>
      </c>
      <c r="HB74" s="79" t="str">
        <f t="shared" ca="1" si="197"/>
        <v/>
      </c>
      <c r="HC74" s="78" t="str">
        <f ca="1">IF(HB74&lt;&gt;"",RANK(HB74,HB$5:INDIRECT(HC$1,TRUE),0),"")</f>
        <v/>
      </c>
      <c r="HD74" s="76" t="str">
        <f t="shared" ca="1" si="198"/>
        <v/>
      </c>
    </row>
    <row r="75" spans="1:212" s="74" customFormat="1" ht="11.25">
      <c r="A75" s="39">
        <v>71</v>
      </c>
      <c r="B75" s="39" t="str">
        <f ca="1">IF('Raw Data'!B73&lt;&gt;"",'Raw Data'!B73,"")</f>
        <v/>
      </c>
      <c r="C75" s="74" t="str">
        <f ca="1">IF('Raw Data'!C73&lt;&gt;"",'Raw Data'!C73,"")</f>
        <v/>
      </c>
      <c r="D75" s="40" t="str">
        <f t="shared" ca="1" si="132"/>
        <v/>
      </c>
      <c r="E75" s="75" t="str">
        <f t="shared" ca="1" si="133"/>
        <v/>
      </c>
      <c r="F75" s="100" t="str">
        <f t="shared" ca="1" si="111"/>
        <v/>
      </c>
      <c r="G75" s="114" t="str">
        <f ca="1">IF(AND('Raw Data'!D73&lt;&gt;"",'Raw Data'!D73&lt;&gt;0),ROUNDDOWN('Raw Data'!D73,Title!$M$1),"")</f>
        <v/>
      </c>
      <c r="H75" s="110" t="str">
        <f ca="1">IF(AND('Raw Data'!E73&lt;&gt;"",'Raw Data'!E73&lt;&gt;0),'Raw Data'!E73,"")</f>
        <v/>
      </c>
      <c r="I75" s="98" t="str">
        <f ca="1">IF(AND(G75&lt;&gt;"",G75&gt;0),IF(Title!$K$1=0,ROUNDDOWN((1000*G$1)/G75,2),ROUND((1000*G$1)/G75,2)),IF(G75="","",0))</f>
        <v/>
      </c>
      <c r="J75" s="74" t="str">
        <f ca="1">IF(K75&lt;&gt;0,RANK(K75,K$5:INDIRECT(J$1,TRUE)),"")</f>
        <v/>
      </c>
      <c r="K75" s="77">
        <f t="shared" ca="1" si="89"/>
        <v>0</v>
      </c>
      <c r="L75" s="77" t="str">
        <f t="shared" ca="1" si="112"/>
        <v/>
      </c>
      <c r="M75" s="105" t="str">
        <f ca="1">IF(L75&lt;&gt;"",RANK(L75,L$5:INDIRECT(M$1,TRUE)),"")</f>
        <v/>
      </c>
      <c r="N75" s="114" t="str">
        <f ca="1">IF(AND('Raw Data'!F73&lt;&gt;"",'Raw Data'!F73&lt;&gt;0),ROUNDDOWN('Raw Data'!F73,Title!$M$1),"")</f>
        <v/>
      </c>
      <c r="O75" s="110" t="str">
        <f ca="1">IF(AND('Raw Data'!G73&lt;&gt;"",'Raw Data'!G73&lt;&gt;0),'Raw Data'!G73,"")</f>
        <v/>
      </c>
      <c r="P75" s="98" t="str">
        <f ca="1">IF(AND(N75&gt;0,N75&lt;&gt;""),IF(Title!$K$1=0,ROUNDDOWN((1000*N$1)/N75,2),ROUND((1000*N$1)/N75,2)),IF(N75="","",0))</f>
        <v/>
      </c>
      <c r="Q75" s="74" t="str">
        <f ca="1">IF(OR(N75&lt;&gt;"",O75&lt;&gt;""),RANK(R75,R$5:INDIRECT(Q$1,TRUE)),"")</f>
        <v/>
      </c>
      <c r="R75" s="77" t="str">
        <f t="shared" ca="1" si="134"/>
        <v/>
      </c>
      <c r="S75" s="77" t="str">
        <f t="shared" ca="1" si="113"/>
        <v/>
      </c>
      <c r="T75" s="105" t="str">
        <f ca="1">IF(S75&lt;&gt;"",RANK(S75,S$5:INDIRECT(T$1,TRUE)),"")</f>
        <v/>
      </c>
      <c r="U75" s="114" t="str">
        <f ca="1">IF(AND('Raw Data'!H73&lt;&gt;"",'Raw Data'!H73&lt;&gt;0),ROUNDDOWN('Raw Data'!H73,Title!$M$1),"")</f>
        <v/>
      </c>
      <c r="V75" s="110" t="str">
        <f ca="1">IF(AND('Raw Data'!I73&lt;&gt;"",'Raw Data'!I73&lt;&gt;0),'Raw Data'!I73,"")</f>
        <v/>
      </c>
      <c r="W75" s="98" t="str">
        <f ca="1">IF(AND(U75&gt;0,U75&lt;&gt;""),IF(Title!$K$1=0,ROUNDDOWN((1000*U$1)/U75,2),ROUND((1000*U$1)/U75,2)),IF(U75="","",0))</f>
        <v/>
      </c>
      <c r="X75" s="74" t="str">
        <f ca="1">IF(OR(U75&lt;&gt;"",V75&lt;&gt;""),RANK(Y75,Y$5:INDIRECT(X$1,TRUE)),"")</f>
        <v/>
      </c>
      <c r="Y75" s="77" t="str">
        <f t="shared" ca="1" si="135"/>
        <v/>
      </c>
      <c r="Z75" s="77" t="str">
        <f t="shared" ca="1" si="114"/>
        <v/>
      </c>
      <c r="AA75" s="105" t="str">
        <f ca="1">IF(Z75&lt;&gt;"",RANK(Z75,Z$5:INDIRECT(AA$1,TRUE)),"")</f>
        <v/>
      </c>
      <c r="AB75" s="114" t="str">
        <f ca="1">IF(AND('Raw Data'!J73&lt;&gt;"",'Raw Data'!J73&lt;&gt;0),ROUNDDOWN('Raw Data'!J73,Title!$M$1),"")</f>
        <v/>
      </c>
      <c r="AC75" s="110" t="str">
        <f ca="1">IF(AND('Raw Data'!K73&lt;&gt;"",'Raw Data'!K73&lt;&gt;0),'Raw Data'!K73,"")</f>
        <v/>
      </c>
      <c r="AD75" s="98" t="str">
        <f ca="1">IF(AND(AB75&gt;0,AB75&lt;&gt;""),IF(Title!$K$1=0,ROUNDDOWN((1000*AB$1)/AB75,2),ROUND((1000*AB$1)/AB75,2)),IF(AB75="","",0))</f>
        <v/>
      </c>
      <c r="AE75" s="74" t="str">
        <f ca="1">IF(OR(AB75&lt;&gt;"",AC75&lt;&gt;""),RANK(AF75,AF$5:INDIRECT(AE$1,TRUE)),"")</f>
        <v/>
      </c>
      <c r="AF75" s="77" t="str">
        <f t="shared" ca="1" si="136"/>
        <v/>
      </c>
      <c r="AG75" s="77" t="str">
        <f t="shared" ca="1" si="115"/>
        <v/>
      </c>
      <c r="AH75" s="105" t="str">
        <f ca="1">IF(AG75&lt;&gt;"",RANK(AG75,AG$5:INDIRECT(AH$1,TRUE)),"")</f>
        <v/>
      </c>
      <c r="AI75" s="114" t="str">
        <f ca="1">IF(AND('Raw Data'!L73&lt;&gt;"",'Raw Data'!L73&lt;&gt;0),ROUNDDOWN('Raw Data'!L73,Title!$M$1),"")</f>
        <v/>
      </c>
      <c r="AJ75" s="110" t="str">
        <f ca="1">IF(AND('Raw Data'!M73&lt;&gt;"",'Raw Data'!M73&lt;&gt;0),'Raw Data'!M73,"")</f>
        <v/>
      </c>
      <c r="AK75" s="98" t="str">
        <f ca="1">IF(AND(AI75&gt;0,AI75&lt;&gt;""),IF(Title!$K$1=0,ROUNDDOWN((1000*AI$1)/AI75,2),ROUND((1000*AI$1)/AI75,2)),IF(AI75="","",0))</f>
        <v/>
      </c>
      <c r="AL75" s="74" t="str">
        <f ca="1">IF(OR(AI75&lt;&gt;"",AJ75&lt;&gt;""),RANK(AM75,AM$5:INDIRECT(AL$1,TRUE)),"")</f>
        <v/>
      </c>
      <c r="AM75" s="77" t="str">
        <f t="shared" ca="1" si="137"/>
        <v/>
      </c>
      <c r="AN75" s="77" t="str">
        <f t="shared" ca="1" si="116"/>
        <v/>
      </c>
      <c r="AO75" s="105" t="str">
        <f ca="1">IF(AN75&lt;&gt;"",RANK(AN75,AN$5:INDIRECT(AO$1,TRUE)),"")</f>
        <v/>
      </c>
      <c r="AP75" s="114" t="str">
        <f ca="1">IF(AND('Raw Data'!N73&lt;&gt;"",'Raw Data'!N73&lt;&gt;0),ROUNDDOWN('Raw Data'!N73,Title!$M$1),"")</f>
        <v/>
      </c>
      <c r="AQ75" s="110" t="str">
        <f ca="1">IF(AND('Raw Data'!O73&lt;&gt;"",'Raw Data'!O73&lt;&gt;0),'Raw Data'!O73,"")</f>
        <v/>
      </c>
      <c r="AR75" s="98" t="str">
        <f ca="1">IF(AND(AP75&gt;0,AP75&lt;&gt;""),IF(Title!$K$1=0,ROUNDDOWN((1000*AP$1)/AP75,2),ROUND((1000*AP$1)/AP75,2)),IF(AP75="","",0))</f>
        <v/>
      </c>
      <c r="AS75" s="74" t="str">
        <f ca="1">IF(OR(AP75&lt;&gt;"",AQ75&lt;&gt;""),RANK(AT75,AT$5:INDIRECT(AS$1,TRUE)),"")</f>
        <v/>
      </c>
      <c r="AT75" s="77" t="str">
        <f t="shared" ca="1" si="138"/>
        <v/>
      </c>
      <c r="AU75" s="77" t="str">
        <f t="shared" ca="1" si="117"/>
        <v/>
      </c>
      <c r="AV75" s="105" t="str">
        <f ca="1">IF(AU75&lt;&gt;"",RANK(AU75,AU$5:INDIRECT(AV$1,TRUE)),"")</f>
        <v/>
      </c>
      <c r="AW75" s="114" t="str">
        <f ca="1">IF(AND('Raw Data'!P73&lt;&gt;"",'Raw Data'!P73&lt;&gt;0),ROUNDDOWN('Raw Data'!P73,Title!$M$1),"")</f>
        <v/>
      </c>
      <c r="AX75" s="110" t="str">
        <f ca="1">IF(AND('Raw Data'!Q73&lt;&gt;"",'Raw Data'!Q73&lt;&gt;0),'Raw Data'!Q73,"")</f>
        <v/>
      </c>
      <c r="AY75" s="98" t="str">
        <f ca="1">IF(AND(AW75&gt;0,AW75&lt;&gt;""),IF(Title!$K$1=0,ROUNDDOWN((1000*AW$1)/AW75,2),ROUND((1000*AW$1)/AW75,2)),IF(AW75="","",0))</f>
        <v/>
      </c>
      <c r="AZ75" s="74" t="str">
        <f ca="1">IF(OR(AW75&lt;&gt;"",AX75&lt;&gt;""),RANK(BA75,BA$5:INDIRECT(AZ$1,TRUE)),"")</f>
        <v/>
      </c>
      <c r="BA75" s="77" t="str">
        <f t="shared" ca="1" si="139"/>
        <v/>
      </c>
      <c r="BB75" s="77" t="str">
        <f t="shared" ca="1" si="118"/>
        <v/>
      </c>
      <c r="BC75" s="105" t="str">
        <f ca="1">IF(BB75&lt;&gt;"",RANK(BB75,BB$5:INDIRECT(BC$1,TRUE)),"")</f>
        <v/>
      </c>
      <c r="BD75" s="114" t="str">
        <f ca="1">IF(AND('Raw Data'!R73&lt;&gt;"",'Raw Data'!R73&lt;&gt;0),ROUNDDOWN('Raw Data'!R73,Title!$M$1),"")</f>
        <v/>
      </c>
      <c r="BE75" s="110" t="str">
        <f ca="1">IF(AND('Raw Data'!S73&lt;&gt;"",'Raw Data'!S73&lt;&gt;0),'Raw Data'!S73,"")</f>
        <v/>
      </c>
      <c r="BF75" s="98" t="str">
        <f ca="1">IF(AND(BD75&gt;0,BD75&lt;&gt;""),IF(Title!$K$1=0,ROUNDDOWN((1000*BD$1)/BD75,2),ROUND((1000*BD$1)/BD75,2)),IF(BD75="","",0))</f>
        <v/>
      </c>
      <c r="BG75" s="74" t="str">
        <f ca="1">IF(OR(BD75&lt;&gt;"",BE75&lt;&gt;""),RANK(BH75,BH$5:INDIRECT(BG$1,TRUE)),"")</f>
        <v/>
      </c>
      <c r="BH75" s="77" t="str">
        <f t="shared" ca="1" si="140"/>
        <v/>
      </c>
      <c r="BI75" s="77" t="str">
        <f t="shared" ca="1" si="119"/>
        <v/>
      </c>
      <c r="BJ75" s="105" t="str">
        <f ca="1">IF(BI75&lt;&gt;"",RANK(BI75,BI$5:INDIRECT(BJ$1,TRUE)),"")</f>
        <v/>
      </c>
      <c r="BK75" s="114" t="str">
        <f ca="1">IF(AND('Raw Data'!T73&lt;&gt;"",'Raw Data'!T73&lt;&gt;0),ROUNDDOWN('Raw Data'!T73,Title!$M$1),"")</f>
        <v/>
      </c>
      <c r="BL75" s="110" t="str">
        <f ca="1">IF(AND('Raw Data'!U73&lt;&gt;"",'Raw Data'!U73&lt;&gt;0),'Raw Data'!U73,"")</f>
        <v/>
      </c>
      <c r="BM75" s="98" t="str">
        <f t="shared" ca="1" si="141"/>
        <v/>
      </c>
      <c r="BN75" s="74" t="str">
        <f ca="1">IF(OR(BK75&lt;&gt;"",BL75&lt;&gt;""),RANK(BO75,BO$5:INDIRECT(BN$1,TRUE)),"")</f>
        <v/>
      </c>
      <c r="BO75" s="77" t="str">
        <f t="shared" ca="1" si="142"/>
        <v/>
      </c>
      <c r="BP75" s="77" t="str">
        <f t="shared" ca="1" si="120"/>
        <v/>
      </c>
      <c r="BQ75" s="105" t="str">
        <f ca="1">IF(BP75&lt;&gt;"",RANK(BP75,BP$5:INDIRECT(BQ$1,TRUE)),"")</f>
        <v/>
      </c>
      <c r="BR75" s="114" t="str">
        <f ca="1">IF(AND('Raw Data'!V73&lt;&gt;"",'Raw Data'!V73&lt;&gt;0),ROUNDDOWN('Raw Data'!V73,Title!$M$1),"")</f>
        <v/>
      </c>
      <c r="BS75" s="110" t="str">
        <f ca="1">IF(AND('Raw Data'!W73&lt;&gt;"",'Raw Data'!W73&lt;&gt;0),'Raw Data'!W73,"")</f>
        <v/>
      </c>
      <c r="BT75" s="98" t="str">
        <f ca="1">IF(AND(BR75&gt;0,BR75&lt;&gt;""),IF(Title!$K$1=0,ROUNDDOWN((1000*BR$1)/BR75,2),ROUND((1000*BR$1)/BR75,2)),IF(BR75="","",0))</f>
        <v/>
      </c>
      <c r="BU75" s="74" t="str">
        <f ca="1">IF(OR(BR75&lt;&gt;"",BS75&lt;&gt;""),RANK(BV75,BV$5:INDIRECT(BU$1,TRUE)),"")</f>
        <v/>
      </c>
      <c r="BV75" s="77" t="str">
        <f t="shared" ca="1" si="143"/>
        <v/>
      </c>
      <c r="BW75" s="77" t="str">
        <f t="shared" ca="1" si="121"/>
        <v/>
      </c>
      <c r="BX75" s="105" t="str">
        <f ca="1">IF(BW75&lt;&gt;"",RANK(BW75,BW$5:INDIRECT(BX$1,TRUE)),"")</f>
        <v/>
      </c>
      <c r="BY75" s="114" t="str">
        <f ca="1">IF(AND('Raw Data'!X73&lt;&gt;"",'Raw Data'!X73&lt;&gt;0),ROUNDDOWN('Raw Data'!X73,Title!$M$1),"")</f>
        <v/>
      </c>
      <c r="BZ75" s="110" t="str">
        <f ca="1">IF(AND('Raw Data'!Y73&lt;&gt;"",'Raw Data'!Y73&lt;&gt;0),'Raw Data'!Y73,"")</f>
        <v/>
      </c>
      <c r="CA75" s="98" t="str">
        <f ca="1">IF(AND(BY75&gt;0,BY75&lt;&gt;""),IF(Title!$K$1=0,ROUNDDOWN((1000*BY$1)/BY75,2),ROUND((1000*BY$1)/BY75,2)),IF(BY75="","",0))</f>
        <v/>
      </c>
      <c r="CB75" s="74" t="str">
        <f ca="1">IF(OR(BY75&lt;&gt;"",BZ75&lt;&gt;""),RANK(CC75,CC$5:INDIRECT(CB$1,TRUE)),"")</f>
        <v/>
      </c>
      <c r="CC75" s="77" t="str">
        <f t="shared" ca="1" si="144"/>
        <v/>
      </c>
      <c r="CD75" s="77" t="str">
        <f t="shared" ca="1" si="122"/>
        <v/>
      </c>
      <c r="CE75" s="105" t="str">
        <f ca="1">IF(CD75&lt;&gt;"",RANK(CD75,CD$5:INDIRECT(CE$1,TRUE)),"")</f>
        <v/>
      </c>
      <c r="CF75" s="114" t="str">
        <f ca="1">IF(AND('Raw Data'!Z73&lt;&gt;"",'Raw Data'!Z73&lt;&gt;0),ROUNDDOWN('Raw Data'!Z73,Title!$M$1),"")</f>
        <v/>
      </c>
      <c r="CG75" s="110" t="str">
        <f ca="1">IF(AND('Raw Data'!AA73&lt;&gt;"",'Raw Data'!AA73&lt;&gt;0),'Raw Data'!AA73,"")</f>
        <v/>
      </c>
      <c r="CH75" s="98" t="str">
        <f ca="1">IF(AND(CF75&gt;0,CF75&lt;&gt;""),IF(Title!$K$1=0,ROUNDDOWN((1000*CF$1)/CF75,2),ROUND((1000*CF$1)/CF75,2)),IF(CF75="","",0))</f>
        <v/>
      </c>
      <c r="CI75" s="74" t="str">
        <f ca="1">IF(OR(CF75&lt;&gt;"",CG75&lt;&gt;""),RANK(CJ75,CJ$5:INDIRECT(CI$1,TRUE)),"")</f>
        <v/>
      </c>
      <c r="CJ75" s="77" t="str">
        <f t="shared" ca="1" si="145"/>
        <v/>
      </c>
      <c r="CK75" s="77" t="str">
        <f t="shared" ca="1" si="123"/>
        <v/>
      </c>
      <c r="CL75" s="105" t="str">
        <f ca="1">IF(CK75&lt;&gt;"",RANK(CK75,CK$5:INDIRECT(CL$1,TRUE)),"")</f>
        <v/>
      </c>
      <c r="CM75" s="114" t="str">
        <f ca="1">IF(AND('Raw Data'!AB73&lt;&gt;"",'Raw Data'!AB73&lt;&gt;0),ROUNDDOWN('Raw Data'!AB73,Title!$M$1),"")</f>
        <v/>
      </c>
      <c r="CN75" s="110" t="str">
        <f ca="1">IF(AND('Raw Data'!AC73&lt;&gt;"",'Raw Data'!AC73&lt;&gt;0),'Raw Data'!AC73,"")</f>
        <v/>
      </c>
      <c r="CO75" s="98" t="str">
        <f ca="1">IF(AND(CM75&gt;0,CM75&lt;&gt;""),IF(Title!$K$1=0,ROUNDDOWN((1000*CM$1)/CM75,2),ROUND((1000*CM$1)/CM75,2)),IF(CM75="","",0))</f>
        <v/>
      </c>
      <c r="CP75" s="74" t="str">
        <f ca="1">IF(OR(CM75&lt;&gt;"",CN75&lt;&gt;""),RANK(CQ75,CQ$5:INDIRECT(CP$1,TRUE)),"")</f>
        <v/>
      </c>
      <c r="CQ75" s="77" t="str">
        <f t="shared" ca="1" si="146"/>
        <v/>
      </c>
      <c r="CR75" s="77" t="str">
        <f t="shared" ca="1" si="124"/>
        <v/>
      </c>
      <c r="CS75" s="105" t="str">
        <f ca="1">IF(CR75&lt;&gt;"",RANK(CR75,CR$5:INDIRECT(CS$1,TRUE)),"")</f>
        <v/>
      </c>
      <c r="CT75" s="114" t="str">
        <f ca="1">IF(AND('Raw Data'!AD73&lt;&gt;"",'Raw Data'!AD73&lt;&gt;0),ROUNDDOWN('Raw Data'!AD73,Title!$M$1),"")</f>
        <v/>
      </c>
      <c r="CU75" s="110" t="str">
        <f ca="1">IF(AND('Raw Data'!AE73&lt;&gt;"",'Raw Data'!AE73&lt;&gt;0),'Raw Data'!AE73,"")</f>
        <v/>
      </c>
      <c r="CV75" s="98" t="str">
        <f ca="1">IF(AND(CT75&gt;0,CT75&lt;&gt;""),IF(Title!$K$1=0,ROUNDDOWN((1000*CT$1)/CT75,2),ROUND((1000*CT$1)/CT75,2)),IF(CT75="","",0))</f>
        <v/>
      </c>
      <c r="CW75" s="74" t="str">
        <f ca="1">IF(OR(CT75&lt;&gt;"",CU75&lt;&gt;""),RANK(CX75,CX$5:INDIRECT(CW$1,TRUE)),"")</f>
        <v/>
      </c>
      <c r="CX75" s="77" t="str">
        <f t="shared" ca="1" si="147"/>
        <v/>
      </c>
      <c r="CY75" s="77" t="str">
        <f t="shared" ca="1" si="125"/>
        <v/>
      </c>
      <c r="CZ75" s="105" t="str">
        <f ca="1">IF(CY75&lt;&gt;"",RANK(CY75,CY$5:INDIRECT(CZ$1,TRUE)),"")</f>
        <v/>
      </c>
      <c r="DA75" s="114" t="str">
        <f ca="1">IF(AND('Raw Data'!AF73&lt;&gt;"",'Raw Data'!AF73&lt;&gt;0),ROUNDDOWN('Raw Data'!AF73,Title!$M$1),"")</f>
        <v/>
      </c>
      <c r="DB75" s="110" t="str">
        <f ca="1">IF(AND('Raw Data'!AG73&lt;&gt;"",'Raw Data'!AG73&lt;&gt;0),'Raw Data'!AG73,"")</f>
        <v/>
      </c>
      <c r="DC75" s="98" t="str">
        <f ca="1">IF(AND(DA75&gt;0,DA75&lt;&gt;""),IF(Title!$K$1=0,ROUNDDOWN((1000*DA$1)/DA75,2),ROUND((1000*DA$1)/DA75,2)),IF(DA75="","",0))</f>
        <v/>
      </c>
      <c r="DD75" s="74" t="str">
        <f ca="1">IF(OR(DA75&lt;&gt;"",DB75&lt;&gt;""),RANK(DE75,DE$5:INDIRECT(DD$1,TRUE)),"")</f>
        <v/>
      </c>
      <c r="DE75" s="77" t="str">
        <f t="shared" ca="1" si="148"/>
        <v/>
      </c>
      <c r="DF75" s="77" t="str">
        <f t="shared" ca="1" si="126"/>
        <v/>
      </c>
      <c r="DG75" s="105" t="str">
        <f ca="1">IF(DF75&lt;&gt;"",RANK(DF75,DF$5:INDIRECT(DG$1,TRUE)),"")</f>
        <v/>
      </c>
      <c r="DH75" s="114" t="str">
        <f ca="1">IF(AND('Raw Data'!AH73&lt;&gt;"",'Raw Data'!AH73&lt;&gt;0),ROUNDDOWN('Raw Data'!AH73,Title!$M$1),"")</f>
        <v/>
      </c>
      <c r="DI75" s="110" t="str">
        <f ca="1">IF(AND('Raw Data'!AI73&lt;&gt;"",'Raw Data'!AI73&lt;&gt;0),'Raw Data'!AI73,"")</f>
        <v/>
      </c>
      <c r="DJ75" s="98" t="str">
        <f ca="1">IF(AND(DH75&gt;0,DH75&lt;&gt;""),IF(Title!$K$1=0,ROUNDDOWN((1000*DH$1)/DH75,2),ROUND((1000*DH$1)/DH75,2)),IF(DH75="","",0))</f>
        <v/>
      </c>
      <c r="DK75" s="74" t="str">
        <f ca="1">IF(OR(DH75&lt;&gt;"",DI75&lt;&gt;""),RANK(DL75,DL$5:INDIRECT(DK$1,TRUE)),"")</f>
        <v/>
      </c>
      <c r="DL75" s="77" t="str">
        <f t="shared" ca="1" si="149"/>
        <v/>
      </c>
      <c r="DM75" s="77" t="str">
        <f t="shared" ca="1" si="127"/>
        <v/>
      </c>
      <c r="DN75" s="105" t="str">
        <f ca="1">IF(DM75&lt;&gt;"",RANK(DM75,DM$5:INDIRECT(DN$1,TRUE)),"")</f>
        <v/>
      </c>
      <c r="DO75" s="114" t="str">
        <f ca="1">IF(AND('Raw Data'!AJ73&lt;&gt;"",'Raw Data'!AJ73&lt;&gt;0),ROUNDDOWN('Raw Data'!AJ73,Title!$M$1),"")</f>
        <v/>
      </c>
      <c r="DP75" s="110" t="str">
        <f ca="1">IF(AND('Raw Data'!AK73&lt;&gt;"",'Raw Data'!AK73&lt;&gt;0),'Raw Data'!AK73,"")</f>
        <v/>
      </c>
      <c r="DQ75" s="98" t="str">
        <f ca="1">IF(AND(DO75&gt;0,DO75&lt;&gt;""),IF(Title!$K$1=0,ROUNDDOWN((1000*DO$1)/DO75,2),ROUND((1000*DO$1)/DO75,2)),IF(DO75="","",0))</f>
        <v/>
      </c>
      <c r="DR75" s="74" t="str">
        <f ca="1">IF(OR(DO75&lt;&gt;"",DP75&lt;&gt;""),RANK(DS75,DS$5:INDIRECT(DR$1,TRUE)),"")</f>
        <v/>
      </c>
      <c r="DS75" s="77" t="str">
        <f t="shared" ca="1" si="150"/>
        <v/>
      </c>
      <c r="DT75" s="77" t="str">
        <f t="shared" ca="1" si="128"/>
        <v/>
      </c>
      <c r="DU75" s="105" t="str">
        <f ca="1">IF(DT75&lt;&gt;"",RANK(DT75,DT$5:INDIRECT(DU$1,TRUE)),"")</f>
        <v/>
      </c>
      <c r="DV75" s="114" t="str">
        <f ca="1">IF(AND('Raw Data'!AL73&lt;&gt;"",'Raw Data'!AL73&lt;&gt;0),ROUNDDOWN('Raw Data'!AL73,Title!$M$1),"")</f>
        <v/>
      </c>
      <c r="DW75" s="110" t="str">
        <f ca="1">IF(AND('Raw Data'!AM73&lt;&gt;"",'Raw Data'!AM73&lt;&gt;0),'Raw Data'!AM73,"")</f>
        <v/>
      </c>
      <c r="DX75" s="98" t="str">
        <f ca="1">IF(AND(DV75&gt;0,DV75&lt;&gt;""),IF(Title!$K$1=0,ROUNDDOWN((1000*DV$1)/DV75,2),ROUND((1000*DV$1)/DV75,2)),IF(DV75="","",0))</f>
        <v/>
      </c>
      <c r="DY75" s="74" t="str">
        <f ca="1">IF(OR(DV75&lt;&gt;"",DW75&lt;&gt;""),RANK(DZ75,DZ$5:INDIRECT(DY$1,TRUE)),"")</f>
        <v/>
      </c>
      <c r="DZ75" s="77" t="str">
        <f t="shared" ca="1" si="151"/>
        <v/>
      </c>
      <c r="EA75" s="77" t="str">
        <f t="shared" ca="1" si="129"/>
        <v/>
      </c>
      <c r="EB75" s="105" t="str">
        <f ca="1">IF(EA75&lt;&gt;"",RANK(EA75,EA$5:INDIRECT(EB$1,TRUE)),"")</f>
        <v/>
      </c>
      <c r="EC75" s="114" t="str">
        <f ca="1">IF(AND('Raw Data'!AN73&lt;&gt;"",'Raw Data'!AN73&lt;&gt;0),ROUNDDOWN('Raw Data'!AN73,Title!$M$1),"")</f>
        <v/>
      </c>
      <c r="ED75" s="110" t="str">
        <f ca="1">IF(AND('Raw Data'!AO73&lt;&gt;"",'Raw Data'!AO73&lt;&gt;0),'Raw Data'!AO73,"")</f>
        <v/>
      </c>
      <c r="EE75" s="98" t="str">
        <f ca="1">IF(AND(EC75&gt;0,EC75&lt;&gt;""),IF(Title!$K$1=0,ROUNDDOWN((1000*EC$1)/EC75,2),ROUND((1000*EC$1)/EC75,2)),IF(EC75="","",0))</f>
        <v/>
      </c>
      <c r="EF75" s="74" t="str">
        <f ca="1">IF(OR(EC75&lt;&gt;"",ED75&lt;&gt;""),RANK(EG75,EG$5:INDIRECT(EF$1,TRUE)),"")</f>
        <v/>
      </c>
      <c r="EG75" s="77" t="str">
        <f t="shared" ca="1" si="152"/>
        <v/>
      </c>
      <c r="EH75" s="77" t="str">
        <f t="shared" ca="1" si="130"/>
        <v/>
      </c>
      <c r="EI75" s="105" t="str">
        <f ca="1">IF(EH75&lt;&gt;"",RANK(EH75,EH$5:INDIRECT(EI$1,TRUE)),"")</f>
        <v/>
      </c>
      <c r="EJ75" s="114" t="str">
        <f ca="1">IF(AND('Raw Data'!AP73&lt;&gt;"",'Raw Data'!AP73&lt;&gt;0),ROUNDDOWN('Raw Data'!AP73,Title!$M$1),"")</f>
        <v/>
      </c>
      <c r="EK75" s="107" t="str">
        <f ca="1">IF(AND('Raw Data'!AQ73&lt;&gt;"",'Raw Data'!AQ73&lt;&gt;0),'Raw Data'!AQ73,"")</f>
        <v/>
      </c>
      <c r="EL75" s="98" t="str">
        <f ca="1">IF(AND(EJ75&gt;0,EJ75&lt;&gt;""),IF(Title!$K$1=0,ROUNDDOWN((1000*EJ$1)/EJ75,2),ROUND((1000*EJ$1)/EJ75,2)),IF(EJ75="","",0))</f>
        <v/>
      </c>
      <c r="EM75" s="74" t="str">
        <f ca="1">IF(OR(EJ75&lt;&gt;"",EK75&lt;&gt;""),RANK(EN75,EN$5:INDIRECT(EM$1,TRUE)),"")</f>
        <v/>
      </c>
      <c r="EN75" s="77" t="str">
        <f t="shared" ca="1" si="153"/>
        <v/>
      </c>
      <c r="EO75" s="77" t="str">
        <f t="shared" ca="1" si="131"/>
        <v/>
      </c>
      <c r="EP75" s="105" t="str">
        <f ca="1">IF(EO75&lt;&gt;"",RANK(EO75,EO$5:INDIRECT(EP$1,TRUE)),"")</f>
        <v/>
      </c>
      <c r="EQ75" s="74" t="str">
        <f t="shared" ca="1" si="154"/>
        <v>$ER$75:$FC$75</v>
      </c>
      <c r="ER75" s="77">
        <f t="shared" si="155"/>
        <v>0</v>
      </c>
      <c r="ES75" s="77">
        <f t="shared" ca="1" si="156"/>
        <v>0</v>
      </c>
      <c r="ET75" s="77">
        <f t="shared" ca="1" si="157"/>
        <v>0</v>
      </c>
      <c r="EU75" s="77">
        <f t="shared" ca="1" si="158"/>
        <v>0</v>
      </c>
      <c r="EV75" s="77">
        <f t="shared" ca="1" si="159"/>
        <v>0</v>
      </c>
      <c r="EW75" s="77">
        <f t="shared" ca="1" si="160"/>
        <v>0</v>
      </c>
      <c r="EX75" s="77">
        <f t="shared" ca="1" si="161"/>
        <v>0</v>
      </c>
      <c r="EY75" s="77">
        <f t="shared" ca="1" si="162"/>
        <v>0</v>
      </c>
      <c r="EZ75" s="77">
        <f t="shared" ca="1" si="163"/>
        <v>0</v>
      </c>
      <c r="FA75" s="77">
        <f t="shared" ca="1" si="164"/>
        <v>0</v>
      </c>
      <c r="FB75" s="77">
        <f t="shared" ca="1" si="165"/>
        <v>0</v>
      </c>
      <c r="FC75" s="77">
        <f t="shared" ca="1" si="166"/>
        <v>0</v>
      </c>
      <c r="FD75" s="77">
        <f t="shared" ca="1" si="167"/>
        <v>0</v>
      </c>
      <c r="FE75" s="77">
        <f t="shared" ca="1" si="168"/>
        <v>0</v>
      </c>
      <c r="FF75" s="77">
        <f t="shared" ca="1" si="169"/>
        <v>0</v>
      </c>
      <c r="FG75" s="77">
        <f t="shared" ca="1" si="170"/>
        <v>0</v>
      </c>
      <c r="FH75" s="77">
        <f t="shared" ca="1" si="171"/>
        <v>0</v>
      </c>
      <c r="FI75" s="77">
        <f t="shared" ca="1" si="172"/>
        <v>0</v>
      </c>
      <c r="FJ75" s="77">
        <f t="shared" ca="1" si="173"/>
        <v>0</v>
      </c>
      <c r="FK75" s="77">
        <f t="shared" ca="1" si="174"/>
        <v>0</v>
      </c>
      <c r="FL75" s="74" t="str">
        <f t="shared" si="175"/>
        <v>$FM$75:$FX$75</v>
      </c>
      <c r="FM75" s="78">
        <f t="shared" si="176"/>
        <v>0</v>
      </c>
      <c r="FN75" s="74">
        <f t="shared" si="177"/>
        <v>0</v>
      </c>
      <c r="FO75" s="74">
        <f t="shared" si="178"/>
        <v>0</v>
      </c>
      <c r="FP75" s="74">
        <f t="shared" si="179"/>
        <v>0</v>
      </c>
      <c r="FQ75" s="74">
        <f t="shared" si="180"/>
        <v>0</v>
      </c>
      <c r="FR75" s="74">
        <f t="shared" si="181"/>
        <v>0</v>
      </c>
      <c r="FS75" s="74">
        <f t="shared" si="182"/>
        <v>0</v>
      </c>
      <c r="FT75" s="74">
        <f t="shared" si="183"/>
        <v>0</v>
      </c>
      <c r="FU75" s="74">
        <f t="shared" si="184"/>
        <v>0</v>
      </c>
      <c r="FV75" s="74">
        <f t="shared" si="185"/>
        <v>0</v>
      </c>
      <c r="FW75" s="74">
        <f t="shared" si="186"/>
        <v>0</v>
      </c>
      <c r="FX75" s="74">
        <f t="shared" si="187"/>
        <v>0</v>
      </c>
      <c r="FY75" s="74">
        <f t="shared" si="188"/>
        <v>0</v>
      </c>
      <c r="FZ75" s="74">
        <f t="shared" si="189"/>
        <v>0</v>
      </c>
      <c r="GA75" s="74">
        <f t="shared" si="190"/>
        <v>0</v>
      </c>
      <c r="GB75" s="74">
        <f t="shared" si="191"/>
        <v>0</v>
      </c>
      <c r="GC75" s="74">
        <f t="shared" si="192"/>
        <v>0</v>
      </c>
      <c r="GD75" s="74">
        <f t="shared" si="193"/>
        <v>0</v>
      </c>
      <c r="GE75" s="74">
        <f t="shared" si="194"/>
        <v>0</v>
      </c>
      <c r="GF75" s="74">
        <f t="shared" si="195"/>
        <v>0</v>
      </c>
      <c r="GG75" s="74" t="str">
        <f t="shared" si="196"/>
        <v>GS75</v>
      </c>
      <c r="GH75" s="77">
        <f ca="1">GetDiscardScore($ER75:ER75,GH$1)</f>
        <v>0</v>
      </c>
      <c r="GI75" s="77">
        <f ca="1">GetDiscardScore($ER75:ES75,GI$1)</f>
        <v>0</v>
      </c>
      <c r="GJ75" s="77">
        <f ca="1">GetDiscardScore($ER75:ET75,GJ$1)</f>
        <v>0</v>
      </c>
      <c r="GK75" s="77">
        <f ca="1">GetDiscardScore($ER75:EU75,GK$1)</f>
        <v>0</v>
      </c>
      <c r="GL75" s="77">
        <f ca="1">GetDiscardScore($ER75:EV75,GL$1)</f>
        <v>0</v>
      </c>
      <c r="GM75" s="77">
        <f ca="1">GetDiscardScore($ER75:EW75,GM$1)</f>
        <v>0</v>
      </c>
      <c r="GN75" s="77">
        <f ca="1">GetDiscardScore($ER75:EX75,GN$1)</f>
        <v>0</v>
      </c>
      <c r="GO75" s="77">
        <f ca="1">GetDiscardScore($ER75:EY75,GO$1)</f>
        <v>0</v>
      </c>
      <c r="GP75" s="77">
        <f ca="1">GetDiscardScore($ER75:EZ75,GP$1)</f>
        <v>0</v>
      </c>
      <c r="GQ75" s="77">
        <f ca="1">GetDiscardScore($ER75:FA75,GQ$1)</f>
        <v>0</v>
      </c>
      <c r="GR75" s="77">
        <f ca="1">GetDiscardScore($ER75:FB75,GR$1)</f>
        <v>0</v>
      </c>
      <c r="GS75" s="77">
        <f ca="1">GetDiscardScore($ER75:FC75,GS$1)</f>
        <v>0</v>
      </c>
      <c r="GT75" s="77">
        <f ca="1">GetDiscardScore($ER75:FD75,GT$1)</f>
        <v>0</v>
      </c>
      <c r="GU75" s="77">
        <f ca="1">GetDiscardScore($ER75:FE75,GU$1)</f>
        <v>0</v>
      </c>
      <c r="GV75" s="77">
        <f ca="1">GetDiscardScore($ER75:FF75,GV$1)</f>
        <v>0</v>
      </c>
      <c r="GW75" s="77">
        <f ca="1">GetDiscardScore($ER75:FG75,GW$1)</f>
        <v>0</v>
      </c>
      <c r="GX75" s="77">
        <f ca="1">GetDiscardScore($ER75:FH75,GX$1)</f>
        <v>0</v>
      </c>
      <c r="GY75" s="77">
        <f ca="1">GetDiscardScore($ER75:FI75,GY$1)</f>
        <v>0</v>
      </c>
      <c r="GZ75" s="77">
        <f ca="1">GetDiscardScore($ER75:FJ75,GZ$1)</f>
        <v>0</v>
      </c>
      <c r="HA75" s="77">
        <f ca="1">GetDiscardScore($ER75:FK75,HA$1)</f>
        <v>0</v>
      </c>
      <c r="HB75" s="79" t="str">
        <f t="shared" ca="1" si="197"/>
        <v/>
      </c>
      <c r="HC75" s="78" t="str">
        <f ca="1">IF(HB75&lt;&gt;"",RANK(HB75,HB$5:INDIRECT(HC$1,TRUE),0),"")</f>
        <v/>
      </c>
      <c r="HD75" s="76" t="str">
        <f t="shared" ca="1" si="198"/>
        <v/>
      </c>
    </row>
    <row r="76" spans="1:212" s="74" customFormat="1" ht="11.25">
      <c r="A76" s="39">
        <v>72</v>
      </c>
      <c r="B76" s="39" t="str">
        <f ca="1">IF('Raw Data'!B74&lt;&gt;"",'Raw Data'!B74,"")</f>
        <v/>
      </c>
      <c r="C76" s="74" t="str">
        <f ca="1">IF('Raw Data'!C74&lt;&gt;"",'Raw Data'!C74,"")</f>
        <v/>
      </c>
      <c r="D76" s="40" t="str">
        <f t="shared" ca="1" si="132"/>
        <v/>
      </c>
      <c r="E76" s="75" t="str">
        <f t="shared" ca="1" si="133"/>
        <v/>
      </c>
      <c r="F76" s="100" t="str">
        <f t="shared" ca="1" si="111"/>
        <v/>
      </c>
      <c r="G76" s="114" t="str">
        <f ca="1">IF(AND('Raw Data'!D74&lt;&gt;"",'Raw Data'!D74&lt;&gt;0),ROUNDDOWN('Raw Data'!D74,Title!$M$1),"")</f>
        <v/>
      </c>
      <c r="H76" s="110" t="str">
        <f ca="1">IF(AND('Raw Data'!E74&lt;&gt;"",'Raw Data'!E74&lt;&gt;0),'Raw Data'!E74,"")</f>
        <v/>
      </c>
      <c r="I76" s="98" t="str">
        <f ca="1">IF(AND(G76&lt;&gt;"",G76&gt;0),IF(Title!$K$1=0,ROUNDDOWN((1000*G$1)/G76,2),ROUND((1000*G$1)/G76,2)),IF(G76="","",0))</f>
        <v/>
      </c>
      <c r="J76" s="74" t="str">
        <f ca="1">IF(K76&lt;&gt;0,RANK(K76,K$5:INDIRECT(J$1,TRUE)),"")</f>
        <v/>
      </c>
      <c r="K76" s="77">
        <f t="shared" ca="1" si="89"/>
        <v>0</v>
      </c>
      <c r="L76" s="77" t="str">
        <f t="shared" ca="1" si="112"/>
        <v/>
      </c>
      <c r="M76" s="105" t="str">
        <f ca="1">IF(L76&lt;&gt;"",RANK(L76,L$5:INDIRECT(M$1,TRUE)),"")</f>
        <v/>
      </c>
      <c r="N76" s="114" t="str">
        <f ca="1">IF(AND('Raw Data'!F74&lt;&gt;"",'Raw Data'!F74&lt;&gt;0),ROUNDDOWN('Raw Data'!F74,Title!$M$1),"")</f>
        <v/>
      </c>
      <c r="O76" s="110" t="str">
        <f ca="1">IF(AND('Raw Data'!G74&lt;&gt;"",'Raw Data'!G74&lt;&gt;0),'Raw Data'!G74,"")</f>
        <v/>
      </c>
      <c r="P76" s="98" t="str">
        <f ca="1">IF(AND(N76&gt;0,N76&lt;&gt;""),IF(Title!$K$1=0,ROUNDDOWN((1000*N$1)/N76,2),ROUND((1000*N$1)/N76,2)),IF(N76="","",0))</f>
        <v/>
      </c>
      <c r="Q76" s="74" t="str">
        <f ca="1">IF(OR(N76&lt;&gt;"",O76&lt;&gt;""),RANK(R76,R$5:INDIRECT(Q$1,TRUE)),"")</f>
        <v/>
      </c>
      <c r="R76" s="77" t="str">
        <f t="shared" ca="1" si="134"/>
        <v/>
      </c>
      <c r="S76" s="77" t="str">
        <f t="shared" ca="1" si="113"/>
        <v/>
      </c>
      <c r="T76" s="105" t="str">
        <f ca="1">IF(S76&lt;&gt;"",RANK(S76,S$5:INDIRECT(T$1,TRUE)),"")</f>
        <v/>
      </c>
      <c r="U76" s="114" t="str">
        <f ca="1">IF(AND('Raw Data'!H74&lt;&gt;"",'Raw Data'!H74&lt;&gt;0),ROUNDDOWN('Raw Data'!H74,Title!$M$1),"")</f>
        <v/>
      </c>
      <c r="V76" s="110" t="str">
        <f ca="1">IF(AND('Raw Data'!I74&lt;&gt;"",'Raw Data'!I74&lt;&gt;0),'Raw Data'!I74,"")</f>
        <v/>
      </c>
      <c r="W76" s="98" t="str">
        <f ca="1">IF(AND(U76&gt;0,U76&lt;&gt;""),IF(Title!$K$1=0,ROUNDDOWN((1000*U$1)/U76,2),ROUND((1000*U$1)/U76,2)),IF(U76="","",0))</f>
        <v/>
      </c>
      <c r="X76" s="74" t="str">
        <f ca="1">IF(OR(U76&lt;&gt;"",V76&lt;&gt;""),RANK(Y76,Y$5:INDIRECT(X$1,TRUE)),"")</f>
        <v/>
      </c>
      <c r="Y76" s="77" t="str">
        <f t="shared" ca="1" si="135"/>
        <v/>
      </c>
      <c r="Z76" s="77" t="str">
        <f t="shared" ca="1" si="114"/>
        <v/>
      </c>
      <c r="AA76" s="105" t="str">
        <f ca="1">IF(Z76&lt;&gt;"",RANK(Z76,Z$5:INDIRECT(AA$1,TRUE)),"")</f>
        <v/>
      </c>
      <c r="AB76" s="114" t="str">
        <f ca="1">IF(AND('Raw Data'!J74&lt;&gt;"",'Raw Data'!J74&lt;&gt;0),ROUNDDOWN('Raw Data'!J74,Title!$M$1),"")</f>
        <v/>
      </c>
      <c r="AC76" s="110" t="str">
        <f ca="1">IF(AND('Raw Data'!K74&lt;&gt;"",'Raw Data'!K74&lt;&gt;0),'Raw Data'!K74,"")</f>
        <v/>
      </c>
      <c r="AD76" s="98" t="str">
        <f ca="1">IF(AND(AB76&gt;0,AB76&lt;&gt;""),IF(Title!$K$1=0,ROUNDDOWN((1000*AB$1)/AB76,2),ROUND((1000*AB$1)/AB76,2)),IF(AB76="","",0))</f>
        <v/>
      </c>
      <c r="AE76" s="74" t="str">
        <f ca="1">IF(OR(AB76&lt;&gt;"",AC76&lt;&gt;""),RANK(AF76,AF$5:INDIRECT(AE$1,TRUE)),"")</f>
        <v/>
      </c>
      <c r="AF76" s="77" t="str">
        <f t="shared" ca="1" si="136"/>
        <v/>
      </c>
      <c r="AG76" s="77" t="str">
        <f t="shared" ca="1" si="115"/>
        <v/>
      </c>
      <c r="AH76" s="105" t="str">
        <f ca="1">IF(AG76&lt;&gt;"",RANK(AG76,AG$5:INDIRECT(AH$1,TRUE)),"")</f>
        <v/>
      </c>
      <c r="AI76" s="114" t="str">
        <f ca="1">IF(AND('Raw Data'!L74&lt;&gt;"",'Raw Data'!L74&lt;&gt;0),ROUNDDOWN('Raw Data'!L74,Title!$M$1),"")</f>
        <v/>
      </c>
      <c r="AJ76" s="110" t="str">
        <f ca="1">IF(AND('Raw Data'!M74&lt;&gt;"",'Raw Data'!M74&lt;&gt;0),'Raw Data'!M74,"")</f>
        <v/>
      </c>
      <c r="AK76" s="98" t="str">
        <f ca="1">IF(AND(AI76&gt;0,AI76&lt;&gt;""),IF(Title!$K$1=0,ROUNDDOWN((1000*AI$1)/AI76,2),ROUND((1000*AI$1)/AI76,2)),IF(AI76="","",0))</f>
        <v/>
      </c>
      <c r="AL76" s="74" t="str">
        <f ca="1">IF(OR(AI76&lt;&gt;"",AJ76&lt;&gt;""),RANK(AM76,AM$5:INDIRECT(AL$1,TRUE)),"")</f>
        <v/>
      </c>
      <c r="AM76" s="77" t="str">
        <f t="shared" ca="1" si="137"/>
        <v/>
      </c>
      <c r="AN76" s="77" t="str">
        <f t="shared" ca="1" si="116"/>
        <v/>
      </c>
      <c r="AO76" s="105" t="str">
        <f ca="1">IF(AN76&lt;&gt;"",RANK(AN76,AN$5:INDIRECT(AO$1,TRUE)),"")</f>
        <v/>
      </c>
      <c r="AP76" s="114" t="str">
        <f ca="1">IF(AND('Raw Data'!N74&lt;&gt;"",'Raw Data'!N74&lt;&gt;0),ROUNDDOWN('Raw Data'!N74,Title!$M$1),"")</f>
        <v/>
      </c>
      <c r="AQ76" s="110" t="str">
        <f ca="1">IF(AND('Raw Data'!O74&lt;&gt;"",'Raw Data'!O74&lt;&gt;0),'Raw Data'!O74,"")</f>
        <v/>
      </c>
      <c r="AR76" s="98" t="str">
        <f ca="1">IF(AND(AP76&gt;0,AP76&lt;&gt;""),IF(Title!$K$1=0,ROUNDDOWN((1000*AP$1)/AP76,2),ROUND((1000*AP$1)/AP76,2)),IF(AP76="","",0))</f>
        <v/>
      </c>
      <c r="AS76" s="74" t="str">
        <f ca="1">IF(OR(AP76&lt;&gt;"",AQ76&lt;&gt;""),RANK(AT76,AT$5:INDIRECT(AS$1,TRUE)),"")</f>
        <v/>
      </c>
      <c r="AT76" s="77" t="str">
        <f t="shared" ca="1" si="138"/>
        <v/>
      </c>
      <c r="AU76" s="77" t="str">
        <f t="shared" ca="1" si="117"/>
        <v/>
      </c>
      <c r="AV76" s="105" t="str">
        <f ca="1">IF(AU76&lt;&gt;"",RANK(AU76,AU$5:INDIRECT(AV$1,TRUE)),"")</f>
        <v/>
      </c>
      <c r="AW76" s="114" t="str">
        <f ca="1">IF(AND('Raw Data'!P74&lt;&gt;"",'Raw Data'!P74&lt;&gt;0),ROUNDDOWN('Raw Data'!P74,Title!$M$1),"")</f>
        <v/>
      </c>
      <c r="AX76" s="110" t="str">
        <f ca="1">IF(AND('Raw Data'!Q74&lt;&gt;"",'Raw Data'!Q74&lt;&gt;0),'Raw Data'!Q74,"")</f>
        <v/>
      </c>
      <c r="AY76" s="98" t="str">
        <f ca="1">IF(AND(AW76&gt;0,AW76&lt;&gt;""),IF(Title!$K$1=0,ROUNDDOWN((1000*AW$1)/AW76,2),ROUND((1000*AW$1)/AW76,2)),IF(AW76="","",0))</f>
        <v/>
      </c>
      <c r="AZ76" s="74" t="str">
        <f ca="1">IF(OR(AW76&lt;&gt;"",AX76&lt;&gt;""),RANK(BA76,BA$5:INDIRECT(AZ$1,TRUE)),"")</f>
        <v/>
      </c>
      <c r="BA76" s="77" t="str">
        <f t="shared" ca="1" si="139"/>
        <v/>
      </c>
      <c r="BB76" s="77" t="str">
        <f t="shared" ca="1" si="118"/>
        <v/>
      </c>
      <c r="BC76" s="105" t="str">
        <f ca="1">IF(BB76&lt;&gt;"",RANK(BB76,BB$5:INDIRECT(BC$1,TRUE)),"")</f>
        <v/>
      </c>
      <c r="BD76" s="114" t="str">
        <f ca="1">IF(AND('Raw Data'!R74&lt;&gt;"",'Raw Data'!R74&lt;&gt;0),ROUNDDOWN('Raw Data'!R74,Title!$M$1),"")</f>
        <v/>
      </c>
      <c r="BE76" s="110" t="str">
        <f ca="1">IF(AND('Raw Data'!S74&lt;&gt;"",'Raw Data'!S74&lt;&gt;0),'Raw Data'!S74,"")</f>
        <v/>
      </c>
      <c r="BF76" s="98" t="str">
        <f ca="1">IF(AND(BD76&gt;0,BD76&lt;&gt;""),IF(Title!$K$1=0,ROUNDDOWN((1000*BD$1)/BD76,2),ROUND((1000*BD$1)/BD76,2)),IF(BD76="","",0))</f>
        <v/>
      </c>
      <c r="BG76" s="74" t="str">
        <f ca="1">IF(OR(BD76&lt;&gt;"",BE76&lt;&gt;""),RANK(BH76,BH$5:INDIRECT(BG$1,TRUE)),"")</f>
        <v/>
      </c>
      <c r="BH76" s="77" t="str">
        <f t="shared" ca="1" si="140"/>
        <v/>
      </c>
      <c r="BI76" s="77" t="str">
        <f t="shared" ca="1" si="119"/>
        <v/>
      </c>
      <c r="BJ76" s="105" t="str">
        <f ca="1">IF(BI76&lt;&gt;"",RANK(BI76,BI$5:INDIRECT(BJ$1,TRUE)),"")</f>
        <v/>
      </c>
      <c r="BK76" s="114" t="str">
        <f ca="1">IF(AND('Raw Data'!T74&lt;&gt;"",'Raw Data'!T74&lt;&gt;0),ROUNDDOWN('Raw Data'!T74,Title!$M$1),"")</f>
        <v/>
      </c>
      <c r="BL76" s="110" t="str">
        <f ca="1">IF(AND('Raw Data'!U74&lt;&gt;"",'Raw Data'!U74&lt;&gt;0),'Raw Data'!U74,"")</f>
        <v/>
      </c>
      <c r="BM76" s="98" t="str">
        <f t="shared" ca="1" si="141"/>
        <v/>
      </c>
      <c r="BN76" s="74" t="str">
        <f ca="1">IF(OR(BK76&lt;&gt;"",BL76&lt;&gt;""),RANK(BO76,BO$5:INDIRECT(BN$1,TRUE)),"")</f>
        <v/>
      </c>
      <c r="BO76" s="77" t="str">
        <f t="shared" ca="1" si="142"/>
        <v/>
      </c>
      <c r="BP76" s="77" t="str">
        <f t="shared" ca="1" si="120"/>
        <v/>
      </c>
      <c r="BQ76" s="105" t="str">
        <f ca="1">IF(BP76&lt;&gt;"",RANK(BP76,BP$5:INDIRECT(BQ$1,TRUE)),"")</f>
        <v/>
      </c>
      <c r="BR76" s="114" t="str">
        <f ca="1">IF(AND('Raw Data'!V74&lt;&gt;"",'Raw Data'!V74&lt;&gt;0),ROUNDDOWN('Raw Data'!V74,Title!$M$1),"")</f>
        <v/>
      </c>
      <c r="BS76" s="110" t="str">
        <f ca="1">IF(AND('Raw Data'!W74&lt;&gt;"",'Raw Data'!W74&lt;&gt;0),'Raw Data'!W74,"")</f>
        <v/>
      </c>
      <c r="BT76" s="98" t="str">
        <f ca="1">IF(AND(BR76&gt;0,BR76&lt;&gt;""),IF(Title!$K$1=0,ROUNDDOWN((1000*BR$1)/BR76,2),ROUND((1000*BR$1)/BR76,2)),IF(BR76="","",0))</f>
        <v/>
      </c>
      <c r="BU76" s="74" t="str">
        <f ca="1">IF(OR(BR76&lt;&gt;"",BS76&lt;&gt;""),RANK(BV76,BV$5:INDIRECT(BU$1,TRUE)),"")</f>
        <v/>
      </c>
      <c r="BV76" s="77" t="str">
        <f t="shared" ca="1" si="143"/>
        <v/>
      </c>
      <c r="BW76" s="77" t="str">
        <f t="shared" ca="1" si="121"/>
        <v/>
      </c>
      <c r="BX76" s="105" t="str">
        <f ca="1">IF(BW76&lt;&gt;"",RANK(BW76,BW$5:INDIRECT(BX$1,TRUE)),"")</f>
        <v/>
      </c>
      <c r="BY76" s="114" t="str">
        <f ca="1">IF(AND('Raw Data'!X74&lt;&gt;"",'Raw Data'!X74&lt;&gt;0),ROUNDDOWN('Raw Data'!X74,Title!$M$1),"")</f>
        <v/>
      </c>
      <c r="BZ76" s="110" t="str">
        <f ca="1">IF(AND('Raw Data'!Y74&lt;&gt;"",'Raw Data'!Y74&lt;&gt;0),'Raw Data'!Y74,"")</f>
        <v/>
      </c>
      <c r="CA76" s="98" t="str">
        <f ca="1">IF(AND(BY76&gt;0,BY76&lt;&gt;""),IF(Title!$K$1=0,ROUNDDOWN((1000*BY$1)/BY76,2),ROUND((1000*BY$1)/BY76,2)),IF(BY76="","",0))</f>
        <v/>
      </c>
      <c r="CB76" s="74" t="str">
        <f ca="1">IF(OR(BY76&lt;&gt;"",BZ76&lt;&gt;""),RANK(CC76,CC$5:INDIRECT(CB$1,TRUE)),"")</f>
        <v/>
      </c>
      <c r="CC76" s="77" t="str">
        <f t="shared" ca="1" si="144"/>
        <v/>
      </c>
      <c r="CD76" s="77" t="str">
        <f t="shared" ca="1" si="122"/>
        <v/>
      </c>
      <c r="CE76" s="105" t="str">
        <f ca="1">IF(CD76&lt;&gt;"",RANK(CD76,CD$5:INDIRECT(CE$1,TRUE)),"")</f>
        <v/>
      </c>
      <c r="CF76" s="114" t="str">
        <f ca="1">IF(AND('Raw Data'!Z74&lt;&gt;"",'Raw Data'!Z74&lt;&gt;0),ROUNDDOWN('Raw Data'!Z74,Title!$M$1),"")</f>
        <v/>
      </c>
      <c r="CG76" s="110" t="str">
        <f ca="1">IF(AND('Raw Data'!AA74&lt;&gt;"",'Raw Data'!AA74&lt;&gt;0),'Raw Data'!AA74,"")</f>
        <v/>
      </c>
      <c r="CH76" s="98" t="str">
        <f ca="1">IF(AND(CF76&gt;0,CF76&lt;&gt;""),IF(Title!$K$1=0,ROUNDDOWN((1000*CF$1)/CF76,2),ROUND((1000*CF$1)/CF76,2)),IF(CF76="","",0))</f>
        <v/>
      </c>
      <c r="CI76" s="74" t="str">
        <f ca="1">IF(OR(CF76&lt;&gt;"",CG76&lt;&gt;""),RANK(CJ76,CJ$5:INDIRECT(CI$1,TRUE)),"")</f>
        <v/>
      </c>
      <c r="CJ76" s="77" t="str">
        <f t="shared" ca="1" si="145"/>
        <v/>
      </c>
      <c r="CK76" s="77" t="str">
        <f t="shared" ca="1" si="123"/>
        <v/>
      </c>
      <c r="CL76" s="105" t="str">
        <f ca="1">IF(CK76&lt;&gt;"",RANK(CK76,CK$5:INDIRECT(CL$1,TRUE)),"")</f>
        <v/>
      </c>
      <c r="CM76" s="114" t="str">
        <f ca="1">IF(AND('Raw Data'!AB74&lt;&gt;"",'Raw Data'!AB74&lt;&gt;0),ROUNDDOWN('Raw Data'!AB74,Title!$M$1),"")</f>
        <v/>
      </c>
      <c r="CN76" s="110" t="str">
        <f ca="1">IF(AND('Raw Data'!AC74&lt;&gt;"",'Raw Data'!AC74&lt;&gt;0),'Raw Data'!AC74,"")</f>
        <v/>
      </c>
      <c r="CO76" s="98" t="str">
        <f ca="1">IF(AND(CM76&gt;0,CM76&lt;&gt;""),IF(Title!$K$1=0,ROUNDDOWN((1000*CM$1)/CM76,2),ROUND((1000*CM$1)/CM76,2)),IF(CM76="","",0))</f>
        <v/>
      </c>
      <c r="CP76" s="74" t="str">
        <f ca="1">IF(OR(CM76&lt;&gt;"",CN76&lt;&gt;""),RANK(CQ76,CQ$5:INDIRECT(CP$1,TRUE)),"")</f>
        <v/>
      </c>
      <c r="CQ76" s="77" t="str">
        <f t="shared" ca="1" si="146"/>
        <v/>
      </c>
      <c r="CR76" s="77" t="str">
        <f t="shared" ca="1" si="124"/>
        <v/>
      </c>
      <c r="CS76" s="105" t="str">
        <f ca="1">IF(CR76&lt;&gt;"",RANK(CR76,CR$5:INDIRECT(CS$1,TRUE)),"")</f>
        <v/>
      </c>
      <c r="CT76" s="114" t="str">
        <f ca="1">IF(AND('Raw Data'!AD74&lt;&gt;"",'Raw Data'!AD74&lt;&gt;0),ROUNDDOWN('Raw Data'!AD74,Title!$M$1),"")</f>
        <v/>
      </c>
      <c r="CU76" s="110" t="str">
        <f ca="1">IF(AND('Raw Data'!AE74&lt;&gt;"",'Raw Data'!AE74&lt;&gt;0),'Raw Data'!AE74,"")</f>
        <v/>
      </c>
      <c r="CV76" s="98" t="str">
        <f ca="1">IF(AND(CT76&gt;0,CT76&lt;&gt;""),IF(Title!$K$1=0,ROUNDDOWN((1000*CT$1)/CT76,2),ROUND((1000*CT$1)/CT76,2)),IF(CT76="","",0))</f>
        <v/>
      </c>
      <c r="CW76" s="74" t="str">
        <f ca="1">IF(OR(CT76&lt;&gt;"",CU76&lt;&gt;""),RANK(CX76,CX$5:INDIRECT(CW$1,TRUE)),"")</f>
        <v/>
      </c>
      <c r="CX76" s="77" t="str">
        <f t="shared" ca="1" si="147"/>
        <v/>
      </c>
      <c r="CY76" s="77" t="str">
        <f t="shared" ca="1" si="125"/>
        <v/>
      </c>
      <c r="CZ76" s="105" t="str">
        <f ca="1">IF(CY76&lt;&gt;"",RANK(CY76,CY$5:INDIRECT(CZ$1,TRUE)),"")</f>
        <v/>
      </c>
      <c r="DA76" s="114" t="str">
        <f ca="1">IF(AND('Raw Data'!AF74&lt;&gt;"",'Raw Data'!AF74&lt;&gt;0),ROUNDDOWN('Raw Data'!AF74,Title!$M$1),"")</f>
        <v/>
      </c>
      <c r="DB76" s="110" t="str">
        <f ca="1">IF(AND('Raw Data'!AG74&lt;&gt;"",'Raw Data'!AG74&lt;&gt;0),'Raw Data'!AG74,"")</f>
        <v/>
      </c>
      <c r="DC76" s="98" t="str">
        <f ca="1">IF(AND(DA76&gt;0,DA76&lt;&gt;""),IF(Title!$K$1=0,ROUNDDOWN((1000*DA$1)/DA76,2),ROUND((1000*DA$1)/DA76,2)),IF(DA76="","",0))</f>
        <v/>
      </c>
      <c r="DD76" s="74" t="str">
        <f ca="1">IF(OR(DA76&lt;&gt;"",DB76&lt;&gt;""),RANK(DE76,DE$5:INDIRECT(DD$1,TRUE)),"")</f>
        <v/>
      </c>
      <c r="DE76" s="77" t="str">
        <f t="shared" ca="1" si="148"/>
        <v/>
      </c>
      <c r="DF76" s="77" t="str">
        <f t="shared" ca="1" si="126"/>
        <v/>
      </c>
      <c r="DG76" s="105" t="str">
        <f ca="1">IF(DF76&lt;&gt;"",RANK(DF76,DF$5:INDIRECT(DG$1,TRUE)),"")</f>
        <v/>
      </c>
      <c r="DH76" s="114" t="str">
        <f ca="1">IF(AND('Raw Data'!AH74&lt;&gt;"",'Raw Data'!AH74&lt;&gt;0),ROUNDDOWN('Raw Data'!AH74,Title!$M$1),"")</f>
        <v/>
      </c>
      <c r="DI76" s="110" t="str">
        <f ca="1">IF(AND('Raw Data'!AI74&lt;&gt;"",'Raw Data'!AI74&lt;&gt;0),'Raw Data'!AI74,"")</f>
        <v/>
      </c>
      <c r="DJ76" s="98" t="str">
        <f ca="1">IF(AND(DH76&gt;0,DH76&lt;&gt;""),IF(Title!$K$1=0,ROUNDDOWN((1000*DH$1)/DH76,2),ROUND((1000*DH$1)/DH76,2)),IF(DH76="","",0))</f>
        <v/>
      </c>
      <c r="DK76" s="74" t="str">
        <f ca="1">IF(OR(DH76&lt;&gt;"",DI76&lt;&gt;""),RANK(DL76,DL$5:INDIRECT(DK$1,TRUE)),"")</f>
        <v/>
      </c>
      <c r="DL76" s="77" t="str">
        <f t="shared" ca="1" si="149"/>
        <v/>
      </c>
      <c r="DM76" s="77" t="str">
        <f t="shared" ca="1" si="127"/>
        <v/>
      </c>
      <c r="DN76" s="105" t="str">
        <f ca="1">IF(DM76&lt;&gt;"",RANK(DM76,DM$5:INDIRECT(DN$1,TRUE)),"")</f>
        <v/>
      </c>
      <c r="DO76" s="114" t="str">
        <f ca="1">IF(AND('Raw Data'!AJ74&lt;&gt;"",'Raw Data'!AJ74&lt;&gt;0),ROUNDDOWN('Raw Data'!AJ74,Title!$M$1),"")</f>
        <v/>
      </c>
      <c r="DP76" s="110" t="str">
        <f ca="1">IF(AND('Raw Data'!AK74&lt;&gt;"",'Raw Data'!AK74&lt;&gt;0),'Raw Data'!AK74,"")</f>
        <v/>
      </c>
      <c r="DQ76" s="98" t="str">
        <f ca="1">IF(AND(DO76&gt;0,DO76&lt;&gt;""),IF(Title!$K$1=0,ROUNDDOWN((1000*DO$1)/DO76,2),ROUND((1000*DO$1)/DO76,2)),IF(DO76="","",0))</f>
        <v/>
      </c>
      <c r="DR76" s="74" t="str">
        <f ca="1">IF(OR(DO76&lt;&gt;"",DP76&lt;&gt;""),RANK(DS76,DS$5:INDIRECT(DR$1,TRUE)),"")</f>
        <v/>
      </c>
      <c r="DS76" s="77" t="str">
        <f t="shared" ca="1" si="150"/>
        <v/>
      </c>
      <c r="DT76" s="77" t="str">
        <f t="shared" ca="1" si="128"/>
        <v/>
      </c>
      <c r="DU76" s="105" t="str">
        <f ca="1">IF(DT76&lt;&gt;"",RANK(DT76,DT$5:INDIRECT(DU$1,TRUE)),"")</f>
        <v/>
      </c>
      <c r="DV76" s="114" t="str">
        <f ca="1">IF(AND('Raw Data'!AL74&lt;&gt;"",'Raw Data'!AL74&lt;&gt;0),ROUNDDOWN('Raw Data'!AL74,Title!$M$1),"")</f>
        <v/>
      </c>
      <c r="DW76" s="110" t="str">
        <f ca="1">IF(AND('Raw Data'!AM74&lt;&gt;"",'Raw Data'!AM74&lt;&gt;0),'Raw Data'!AM74,"")</f>
        <v/>
      </c>
      <c r="DX76" s="98" t="str">
        <f ca="1">IF(AND(DV76&gt;0,DV76&lt;&gt;""),IF(Title!$K$1=0,ROUNDDOWN((1000*DV$1)/DV76,2),ROUND((1000*DV$1)/DV76,2)),IF(DV76="","",0))</f>
        <v/>
      </c>
      <c r="DY76" s="74" t="str">
        <f ca="1">IF(OR(DV76&lt;&gt;"",DW76&lt;&gt;""),RANK(DZ76,DZ$5:INDIRECT(DY$1,TRUE)),"")</f>
        <v/>
      </c>
      <c r="DZ76" s="77" t="str">
        <f t="shared" ca="1" si="151"/>
        <v/>
      </c>
      <c r="EA76" s="77" t="str">
        <f t="shared" ca="1" si="129"/>
        <v/>
      </c>
      <c r="EB76" s="105" t="str">
        <f ca="1">IF(EA76&lt;&gt;"",RANK(EA76,EA$5:INDIRECT(EB$1,TRUE)),"")</f>
        <v/>
      </c>
      <c r="EC76" s="114" t="str">
        <f ca="1">IF(AND('Raw Data'!AN74&lt;&gt;"",'Raw Data'!AN74&lt;&gt;0),ROUNDDOWN('Raw Data'!AN74,Title!$M$1),"")</f>
        <v/>
      </c>
      <c r="ED76" s="110" t="str">
        <f ca="1">IF(AND('Raw Data'!AO74&lt;&gt;"",'Raw Data'!AO74&lt;&gt;0),'Raw Data'!AO74,"")</f>
        <v/>
      </c>
      <c r="EE76" s="98" t="str">
        <f ca="1">IF(AND(EC76&gt;0,EC76&lt;&gt;""),IF(Title!$K$1=0,ROUNDDOWN((1000*EC$1)/EC76,2),ROUND((1000*EC$1)/EC76,2)),IF(EC76="","",0))</f>
        <v/>
      </c>
      <c r="EF76" s="74" t="str">
        <f ca="1">IF(OR(EC76&lt;&gt;"",ED76&lt;&gt;""),RANK(EG76,EG$5:INDIRECT(EF$1,TRUE)),"")</f>
        <v/>
      </c>
      <c r="EG76" s="77" t="str">
        <f t="shared" ca="1" si="152"/>
        <v/>
      </c>
      <c r="EH76" s="77" t="str">
        <f t="shared" ca="1" si="130"/>
        <v/>
      </c>
      <c r="EI76" s="105" t="str">
        <f ca="1">IF(EH76&lt;&gt;"",RANK(EH76,EH$5:INDIRECT(EI$1,TRUE)),"")</f>
        <v/>
      </c>
      <c r="EJ76" s="114" t="str">
        <f ca="1">IF(AND('Raw Data'!AP74&lt;&gt;"",'Raw Data'!AP74&lt;&gt;0),ROUNDDOWN('Raw Data'!AP74,Title!$M$1),"")</f>
        <v/>
      </c>
      <c r="EK76" s="107" t="str">
        <f ca="1">IF(AND('Raw Data'!AQ74&lt;&gt;"",'Raw Data'!AQ74&lt;&gt;0),'Raw Data'!AQ74,"")</f>
        <v/>
      </c>
      <c r="EL76" s="98" t="str">
        <f ca="1">IF(AND(EJ76&gt;0,EJ76&lt;&gt;""),IF(Title!$K$1=0,ROUNDDOWN((1000*EJ$1)/EJ76,2),ROUND((1000*EJ$1)/EJ76,2)),IF(EJ76="","",0))</f>
        <v/>
      </c>
      <c r="EM76" s="74" t="str">
        <f ca="1">IF(OR(EJ76&lt;&gt;"",EK76&lt;&gt;""),RANK(EN76,EN$5:INDIRECT(EM$1,TRUE)),"")</f>
        <v/>
      </c>
      <c r="EN76" s="77" t="str">
        <f t="shared" ca="1" si="153"/>
        <v/>
      </c>
      <c r="EO76" s="77" t="str">
        <f t="shared" ca="1" si="131"/>
        <v/>
      </c>
      <c r="EP76" s="105" t="str">
        <f ca="1">IF(EO76&lt;&gt;"",RANK(EO76,EO$5:INDIRECT(EP$1,TRUE)),"")</f>
        <v/>
      </c>
      <c r="EQ76" s="74" t="str">
        <f t="shared" ca="1" si="154"/>
        <v>$ER$76:$FC$76</v>
      </c>
      <c r="ER76" s="77">
        <f t="shared" si="155"/>
        <v>0</v>
      </c>
      <c r="ES76" s="77">
        <f t="shared" ca="1" si="156"/>
        <v>0</v>
      </c>
      <c r="ET76" s="77">
        <f t="shared" ca="1" si="157"/>
        <v>0</v>
      </c>
      <c r="EU76" s="77">
        <f t="shared" ca="1" si="158"/>
        <v>0</v>
      </c>
      <c r="EV76" s="77">
        <f t="shared" ca="1" si="159"/>
        <v>0</v>
      </c>
      <c r="EW76" s="77">
        <f t="shared" ca="1" si="160"/>
        <v>0</v>
      </c>
      <c r="EX76" s="77">
        <f t="shared" ca="1" si="161"/>
        <v>0</v>
      </c>
      <c r="EY76" s="77">
        <f t="shared" ca="1" si="162"/>
        <v>0</v>
      </c>
      <c r="EZ76" s="77">
        <f t="shared" ca="1" si="163"/>
        <v>0</v>
      </c>
      <c r="FA76" s="77">
        <f t="shared" ca="1" si="164"/>
        <v>0</v>
      </c>
      <c r="FB76" s="77">
        <f t="shared" ca="1" si="165"/>
        <v>0</v>
      </c>
      <c r="FC76" s="77">
        <f t="shared" ca="1" si="166"/>
        <v>0</v>
      </c>
      <c r="FD76" s="77">
        <f t="shared" ca="1" si="167"/>
        <v>0</v>
      </c>
      <c r="FE76" s="77">
        <f t="shared" ca="1" si="168"/>
        <v>0</v>
      </c>
      <c r="FF76" s="77">
        <f t="shared" ca="1" si="169"/>
        <v>0</v>
      </c>
      <c r="FG76" s="77">
        <f t="shared" ca="1" si="170"/>
        <v>0</v>
      </c>
      <c r="FH76" s="77">
        <f t="shared" ca="1" si="171"/>
        <v>0</v>
      </c>
      <c r="FI76" s="77">
        <f t="shared" ca="1" si="172"/>
        <v>0</v>
      </c>
      <c r="FJ76" s="77">
        <f t="shared" ca="1" si="173"/>
        <v>0</v>
      </c>
      <c r="FK76" s="77">
        <f t="shared" ca="1" si="174"/>
        <v>0</v>
      </c>
      <c r="FL76" s="74" t="str">
        <f t="shared" si="175"/>
        <v>$FM$76:$FX$76</v>
      </c>
      <c r="FM76" s="78">
        <f t="shared" si="176"/>
        <v>0</v>
      </c>
      <c r="FN76" s="74">
        <f t="shared" si="177"/>
        <v>0</v>
      </c>
      <c r="FO76" s="74">
        <f t="shared" si="178"/>
        <v>0</v>
      </c>
      <c r="FP76" s="74">
        <f t="shared" si="179"/>
        <v>0</v>
      </c>
      <c r="FQ76" s="74">
        <f t="shared" si="180"/>
        <v>0</v>
      </c>
      <c r="FR76" s="74">
        <f t="shared" si="181"/>
        <v>0</v>
      </c>
      <c r="FS76" s="74">
        <f t="shared" si="182"/>
        <v>0</v>
      </c>
      <c r="FT76" s="74">
        <f t="shared" si="183"/>
        <v>0</v>
      </c>
      <c r="FU76" s="74">
        <f t="shared" si="184"/>
        <v>0</v>
      </c>
      <c r="FV76" s="74">
        <f t="shared" si="185"/>
        <v>0</v>
      </c>
      <c r="FW76" s="74">
        <f t="shared" si="186"/>
        <v>0</v>
      </c>
      <c r="FX76" s="74">
        <f t="shared" si="187"/>
        <v>0</v>
      </c>
      <c r="FY76" s="74">
        <f t="shared" si="188"/>
        <v>0</v>
      </c>
      <c r="FZ76" s="74">
        <f t="shared" si="189"/>
        <v>0</v>
      </c>
      <c r="GA76" s="74">
        <f t="shared" si="190"/>
        <v>0</v>
      </c>
      <c r="GB76" s="74">
        <f t="shared" si="191"/>
        <v>0</v>
      </c>
      <c r="GC76" s="74">
        <f t="shared" si="192"/>
        <v>0</v>
      </c>
      <c r="GD76" s="74">
        <f t="shared" si="193"/>
        <v>0</v>
      </c>
      <c r="GE76" s="74">
        <f t="shared" si="194"/>
        <v>0</v>
      </c>
      <c r="GF76" s="74">
        <f t="shared" si="195"/>
        <v>0</v>
      </c>
      <c r="GG76" s="74" t="str">
        <f t="shared" si="196"/>
        <v>GS76</v>
      </c>
      <c r="GH76" s="77">
        <f ca="1">GetDiscardScore($ER76:ER76,GH$1)</f>
        <v>0</v>
      </c>
      <c r="GI76" s="77">
        <f ca="1">GetDiscardScore($ER76:ES76,GI$1)</f>
        <v>0</v>
      </c>
      <c r="GJ76" s="77">
        <f ca="1">GetDiscardScore($ER76:ET76,GJ$1)</f>
        <v>0</v>
      </c>
      <c r="GK76" s="77">
        <f ca="1">GetDiscardScore($ER76:EU76,GK$1)</f>
        <v>0</v>
      </c>
      <c r="GL76" s="77">
        <f ca="1">GetDiscardScore($ER76:EV76,GL$1)</f>
        <v>0</v>
      </c>
      <c r="GM76" s="77">
        <f ca="1">GetDiscardScore($ER76:EW76,GM$1)</f>
        <v>0</v>
      </c>
      <c r="GN76" s="77">
        <f ca="1">GetDiscardScore($ER76:EX76,GN$1)</f>
        <v>0</v>
      </c>
      <c r="GO76" s="77">
        <f ca="1">GetDiscardScore($ER76:EY76,GO$1)</f>
        <v>0</v>
      </c>
      <c r="GP76" s="77">
        <f ca="1">GetDiscardScore($ER76:EZ76,GP$1)</f>
        <v>0</v>
      </c>
      <c r="GQ76" s="77">
        <f ca="1">GetDiscardScore($ER76:FA76,GQ$1)</f>
        <v>0</v>
      </c>
      <c r="GR76" s="77">
        <f ca="1">GetDiscardScore($ER76:FB76,GR$1)</f>
        <v>0</v>
      </c>
      <c r="GS76" s="77">
        <f ca="1">GetDiscardScore($ER76:FC76,GS$1)</f>
        <v>0</v>
      </c>
      <c r="GT76" s="77">
        <f ca="1">GetDiscardScore($ER76:FD76,GT$1)</f>
        <v>0</v>
      </c>
      <c r="GU76" s="77">
        <f ca="1">GetDiscardScore($ER76:FE76,GU$1)</f>
        <v>0</v>
      </c>
      <c r="GV76" s="77">
        <f ca="1">GetDiscardScore($ER76:FF76,GV$1)</f>
        <v>0</v>
      </c>
      <c r="GW76" s="77">
        <f ca="1">GetDiscardScore($ER76:FG76,GW$1)</f>
        <v>0</v>
      </c>
      <c r="GX76" s="77">
        <f ca="1">GetDiscardScore($ER76:FH76,GX$1)</f>
        <v>0</v>
      </c>
      <c r="GY76" s="77">
        <f ca="1">GetDiscardScore($ER76:FI76,GY$1)</f>
        <v>0</v>
      </c>
      <c r="GZ76" s="77">
        <f ca="1">GetDiscardScore($ER76:FJ76,GZ$1)</f>
        <v>0</v>
      </c>
      <c r="HA76" s="77">
        <f ca="1">GetDiscardScore($ER76:FK76,HA$1)</f>
        <v>0</v>
      </c>
      <c r="HB76" s="79" t="str">
        <f t="shared" ca="1" si="197"/>
        <v/>
      </c>
      <c r="HC76" s="78" t="str">
        <f ca="1">IF(HB76&lt;&gt;"",RANK(HB76,HB$5:INDIRECT(HC$1,TRUE),0),"")</f>
        <v/>
      </c>
      <c r="HD76" s="76" t="str">
        <f t="shared" ca="1" si="198"/>
        <v/>
      </c>
    </row>
    <row r="77" spans="1:212" s="51" customFormat="1" ht="11.25">
      <c r="A77" s="41">
        <v>73</v>
      </c>
      <c r="B77" s="41" t="str">
        <f ca="1">IF('Raw Data'!B75&lt;&gt;"",'Raw Data'!B75,"")</f>
        <v/>
      </c>
      <c r="C77" s="51" t="str">
        <f ca="1">IF('Raw Data'!C75&lt;&gt;"",'Raw Data'!C75,"")</f>
        <v/>
      </c>
      <c r="D77" s="42" t="str">
        <f t="shared" ca="1" si="132"/>
        <v/>
      </c>
      <c r="E77" s="69" t="str">
        <f t="shared" ca="1" si="133"/>
        <v/>
      </c>
      <c r="F77" s="99" t="str">
        <f t="shared" ca="1" si="111"/>
        <v/>
      </c>
      <c r="G77" s="111" t="str">
        <f ca="1">IF(AND('Raw Data'!D75&lt;&gt;"",'Raw Data'!D75&lt;&gt;0),ROUNDDOWN('Raw Data'!D75,Title!$M$1),"")</f>
        <v/>
      </c>
      <c r="H77" s="109" t="str">
        <f ca="1">IF(AND('Raw Data'!E75&lt;&gt;"",'Raw Data'!E75&lt;&gt;0),'Raw Data'!E75,"")</f>
        <v/>
      </c>
      <c r="I77" s="97" t="str">
        <f ca="1">IF(AND(G77&lt;&gt;"",G77&gt;0),IF(Title!$K$1=0,ROUNDDOWN((1000*G$1)/G77,2),ROUND((1000*G$1)/G77,2)),IF(G77="","",0))</f>
        <v/>
      </c>
      <c r="J77" s="51" t="str">
        <f ca="1">IF(K77&lt;&gt;0,RANK(K77,K$5:INDIRECT(J$1,TRUE)),"")</f>
        <v/>
      </c>
      <c r="K77" s="71">
        <f t="shared" ca="1" si="89"/>
        <v>0</v>
      </c>
      <c r="L77" s="71" t="str">
        <f t="shared" ca="1" si="112"/>
        <v/>
      </c>
      <c r="M77" s="104" t="str">
        <f ca="1">IF(L77&lt;&gt;"",RANK(L77,L$5:INDIRECT(M$1,TRUE)),"")</f>
        <v/>
      </c>
      <c r="N77" s="111" t="str">
        <f ca="1">IF(AND('Raw Data'!F75&lt;&gt;"",'Raw Data'!F75&lt;&gt;0),ROUNDDOWN('Raw Data'!F75,Title!$M$1),"")</f>
        <v/>
      </c>
      <c r="O77" s="109" t="str">
        <f ca="1">IF(AND('Raw Data'!G75&lt;&gt;"",'Raw Data'!G75&lt;&gt;0),'Raw Data'!G75,"")</f>
        <v/>
      </c>
      <c r="P77" s="97" t="str">
        <f ca="1">IF(AND(N77&gt;0,N77&lt;&gt;""),IF(Title!$K$1=0,ROUNDDOWN((1000*N$1)/N77,2),ROUND((1000*N$1)/N77,2)),IF(N77="","",0))</f>
        <v/>
      </c>
      <c r="Q77" s="51" t="str">
        <f ca="1">IF(OR(N77&lt;&gt;"",O77&lt;&gt;""),RANK(R77,R$5:INDIRECT(Q$1,TRUE)),"")</f>
        <v/>
      </c>
      <c r="R77" s="71" t="str">
        <f t="shared" ca="1" si="134"/>
        <v/>
      </c>
      <c r="S77" s="71" t="str">
        <f t="shared" ca="1" si="113"/>
        <v/>
      </c>
      <c r="T77" s="104" t="str">
        <f ca="1">IF(S77&lt;&gt;"",RANK(S77,S$5:INDIRECT(T$1,TRUE)),"")</f>
        <v/>
      </c>
      <c r="U77" s="111" t="str">
        <f ca="1">IF(AND('Raw Data'!H75&lt;&gt;"",'Raw Data'!H75&lt;&gt;0),ROUNDDOWN('Raw Data'!H75,Title!$M$1),"")</f>
        <v/>
      </c>
      <c r="V77" s="109" t="str">
        <f ca="1">IF(AND('Raw Data'!I75&lt;&gt;"",'Raw Data'!I75&lt;&gt;0),'Raw Data'!I75,"")</f>
        <v/>
      </c>
      <c r="W77" s="97" t="str">
        <f ca="1">IF(AND(U77&gt;0,U77&lt;&gt;""),IF(Title!$K$1=0,ROUNDDOWN((1000*U$1)/U77,2),ROUND((1000*U$1)/U77,2)),IF(U77="","",0))</f>
        <v/>
      </c>
      <c r="X77" s="51" t="str">
        <f ca="1">IF(OR(U77&lt;&gt;"",V77&lt;&gt;""),RANK(Y77,Y$5:INDIRECT(X$1,TRUE)),"")</f>
        <v/>
      </c>
      <c r="Y77" s="71" t="str">
        <f t="shared" ca="1" si="135"/>
        <v/>
      </c>
      <c r="Z77" s="71" t="str">
        <f t="shared" ca="1" si="114"/>
        <v/>
      </c>
      <c r="AA77" s="104" t="str">
        <f ca="1">IF(Z77&lt;&gt;"",RANK(Z77,Z$5:INDIRECT(AA$1,TRUE)),"")</f>
        <v/>
      </c>
      <c r="AB77" s="111" t="str">
        <f ca="1">IF(AND('Raw Data'!J75&lt;&gt;"",'Raw Data'!J75&lt;&gt;0),ROUNDDOWN('Raw Data'!J75,Title!$M$1),"")</f>
        <v/>
      </c>
      <c r="AC77" s="109" t="str">
        <f ca="1">IF(AND('Raw Data'!K75&lt;&gt;"",'Raw Data'!K75&lt;&gt;0),'Raw Data'!K75,"")</f>
        <v/>
      </c>
      <c r="AD77" s="97" t="str">
        <f ca="1">IF(AND(AB77&gt;0,AB77&lt;&gt;""),IF(Title!$K$1=0,ROUNDDOWN((1000*AB$1)/AB77,2),ROUND((1000*AB$1)/AB77,2)),IF(AB77="","",0))</f>
        <v/>
      </c>
      <c r="AE77" s="51" t="str">
        <f ca="1">IF(OR(AB77&lt;&gt;"",AC77&lt;&gt;""),RANK(AF77,AF$5:INDIRECT(AE$1,TRUE)),"")</f>
        <v/>
      </c>
      <c r="AF77" s="71" t="str">
        <f t="shared" ca="1" si="136"/>
        <v/>
      </c>
      <c r="AG77" s="71" t="str">
        <f t="shared" ca="1" si="115"/>
        <v/>
      </c>
      <c r="AH77" s="104" t="str">
        <f ca="1">IF(AG77&lt;&gt;"",RANK(AG77,AG$5:INDIRECT(AH$1,TRUE)),"")</f>
        <v/>
      </c>
      <c r="AI77" s="111" t="str">
        <f ca="1">IF(AND('Raw Data'!L75&lt;&gt;"",'Raw Data'!L75&lt;&gt;0),ROUNDDOWN('Raw Data'!L75,Title!$M$1),"")</f>
        <v/>
      </c>
      <c r="AJ77" s="109" t="str">
        <f ca="1">IF(AND('Raw Data'!M75&lt;&gt;"",'Raw Data'!M75&lt;&gt;0),'Raw Data'!M75,"")</f>
        <v/>
      </c>
      <c r="AK77" s="97" t="str">
        <f ca="1">IF(AND(AI77&gt;0,AI77&lt;&gt;""),IF(Title!$K$1=0,ROUNDDOWN((1000*AI$1)/AI77,2),ROUND((1000*AI$1)/AI77,2)),IF(AI77="","",0))</f>
        <v/>
      </c>
      <c r="AL77" s="51" t="str">
        <f ca="1">IF(OR(AI77&lt;&gt;"",AJ77&lt;&gt;""),RANK(AM77,AM$5:INDIRECT(AL$1,TRUE)),"")</f>
        <v/>
      </c>
      <c r="AM77" s="71" t="str">
        <f t="shared" ca="1" si="137"/>
        <v/>
      </c>
      <c r="AN77" s="71" t="str">
        <f t="shared" ca="1" si="116"/>
        <v/>
      </c>
      <c r="AO77" s="104" t="str">
        <f ca="1">IF(AN77&lt;&gt;"",RANK(AN77,AN$5:INDIRECT(AO$1,TRUE)),"")</f>
        <v/>
      </c>
      <c r="AP77" s="111" t="str">
        <f ca="1">IF(AND('Raw Data'!N75&lt;&gt;"",'Raw Data'!N75&lt;&gt;0),ROUNDDOWN('Raw Data'!N75,Title!$M$1),"")</f>
        <v/>
      </c>
      <c r="AQ77" s="109" t="str">
        <f ca="1">IF(AND('Raw Data'!O75&lt;&gt;"",'Raw Data'!O75&lt;&gt;0),'Raw Data'!O75,"")</f>
        <v/>
      </c>
      <c r="AR77" s="97" t="str">
        <f ca="1">IF(AND(AP77&gt;0,AP77&lt;&gt;""),IF(Title!$K$1=0,ROUNDDOWN((1000*AP$1)/AP77,2),ROUND((1000*AP$1)/AP77,2)),IF(AP77="","",0))</f>
        <v/>
      </c>
      <c r="AS77" s="51" t="str">
        <f ca="1">IF(OR(AP77&lt;&gt;"",AQ77&lt;&gt;""),RANK(AT77,AT$5:INDIRECT(AS$1,TRUE)),"")</f>
        <v/>
      </c>
      <c r="AT77" s="71" t="str">
        <f t="shared" ca="1" si="138"/>
        <v/>
      </c>
      <c r="AU77" s="71" t="str">
        <f t="shared" ca="1" si="117"/>
        <v/>
      </c>
      <c r="AV77" s="104" t="str">
        <f ca="1">IF(AU77&lt;&gt;"",RANK(AU77,AU$5:INDIRECT(AV$1,TRUE)),"")</f>
        <v/>
      </c>
      <c r="AW77" s="111" t="str">
        <f ca="1">IF(AND('Raw Data'!P75&lt;&gt;"",'Raw Data'!P75&lt;&gt;0),ROUNDDOWN('Raw Data'!P75,Title!$M$1),"")</f>
        <v/>
      </c>
      <c r="AX77" s="109" t="str">
        <f ca="1">IF(AND('Raw Data'!Q75&lt;&gt;"",'Raw Data'!Q75&lt;&gt;0),'Raw Data'!Q75,"")</f>
        <v/>
      </c>
      <c r="AY77" s="97" t="str">
        <f ca="1">IF(AND(AW77&gt;0,AW77&lt;&gt;""),IF(Title!$K$1=0,ROUNDDOWN((1000*AW$1)/AW77,2),ROUND((1000*AW$1)/AW77,2)),IF(AW77="","",0))</f>
        <v/>
      </c>
      <c r="AZ77" s="51" t="str">
        <f ca="1">IF(OR(AW77&lt;&gt;"",AX77&lt;&gt;""),RANK(BA77,BA$5:INDIRECT(AZ$1,TRUE)),"")</f>
        <v/>
      </c>
      <c r="BA77" s="71" t="str">
        <f t="shared" ca="1" si="139"/>
        <v/>
      </c>
      <c r="BB77" s="71" t="str">
        <f t="shared" ca="1" si="118"/>
        <v/>
      </c>
      <c r="BC77" s="104" t="str">
        <f ca="1">IF(BB77&lt;&gt;"",RANK(BB77,BB$5:INDIRECT(BC$1,TRUE)),"")</f>
        <v/>
      </c>
      <c r="BD77" s="111" t="str">
        <f ca="1">IF(AND('Raw Data'!R75&lt;&gt;"",'Raw Data'!R75&lt;&gt;0),ROUNDDOWN('Raw Data'!R75,Title!$M$1),"")</f>
        <v/>
      </c>
      <c r="BE77" s="109" t="str">
        <f ca="1">IF(AND('Raw Data'!S75&lt;&gt;"",'Raw Data'!S75&lt;&gt;0),'Raw Data'!S75,"")</f>
        <v/>
      </c>
      <c r="BF77" s="97" t="str">
        <f ca="1">IF(AND(BD77&gt;0,BD77&lt;&gt;""),IF(Title!$K$1=0,ROUNDDOWN((1000*BD$1)/BD77,2),ROUND((1000*BD$1)/BD77,2)),IF(BD77="","",0))</f>
        <v/>
      </c>
      <c r="BG77" s="51" t="str">
        <f ca="1">IF(OR(BD77&lt;&gt;"",BE77&lt;&gt;""),RANK(BH77,BH$5:INDIRECT(BG$1,TRUE)),"")</f>
        <v/>
      </c>
      <c r="BH77" s="71" t="str">
        <f t="shared" ca="1" si="140"/>
        <v/>
      </c>
      <c r="BI77" s="71" t="str">
        <f t="shared" ca="1" si="119"/>
        <v/>
      </c>
      <c r="BJ77" s="104" t="str">
        <f ca="1">IF(BI77&lt;&gt;"",RANK(BI77,BI$5:INDIRECT(BJ$1,TRUE)),"")</f>
        <v/>
      </c>
      <c r="BK77" s="111" t="str">
        <f ca="1">IF(AND('Raw Data'!T75&lt;&gt;"",'Raw Data'!T75&lt;&gt;0),ROUNDDOWN('Raw Data'!T75,Title!$M$1),"")</f>
        <v/>
      </c>
      <c r="BL77" s="109" t="str">
        <f ca="1">IF(AND('Raw Data'!U75&lt;&gt;"",'Raw Data'!U75&lt;&gt;0),'Raw Data'!U75,"")</f>
        <v/>
      </c>
      <c r="BM77" s="97" t="str">
        <f t="shared" ca="1" si="141"/>
        <v/>
      </c>
      <c r="BN77" s="51" t="str">
        <f ca="1">IF(OR(BK77&lt;&gt;"",BL77&lt;&gt;""),RANK(BO77,BO$5:INDIRECT(BN$1,TRUE)),"")</f>
        <v/>
      </c>
      <c r="BO77" s="71" t="str">
        <f t="shared" ca="1" si="142"/>
        <v/>
      </c>
      <c r="BP77" s="71" t="str">
        <f t="shared" ca="1" si="120"/>
        <v/>
      </c>
      <c r="BQ77" s="104" t="str">
        <f ca="1">IF(BP77&lt;&gt;"",RANK(BP77,BP$5:INDIRECT(BQ$1,TRUE)),"")</f>
        <v/>
      </c>
      <c r="BR77" s="111" t="str">
        <f ca="1">IF(AND('Raw Data'!V75&lt;&gt;"",'Raw Data'!V75&lt;&gt;0),ROUNDDOWN('Raw Data'!V75,Title!$M$1),"")</f>
        <v/>
      </c>
      <c r="BS77" s="109" t="str">
        <f ca="1">IF(AND('Raw Data'!W75&lt;&gt;"",'Raw Data'!W75&lt;&gt;0),'Raw Data'!W75,"")</f>
        <v/>
      </c>
      <c r="BT77" s="97" t="str">
        <f ca="1">IF(AND(BR77&gt;0,BR77&lt;&gt;""),IF(Title!$K$1=0,ROUNDDOWN((1000*BR$1)/BR77,2),ROUND((1000*BR$1)/BR77,2)),IF(BR77="","",0))</f>
        <v/>
      </c>
      <c r="BU77" s="51" t="str">
        <f ca="1">IF(OR(BR77&lt;&gt;"",BS77&lt;&gt;""),RANK(BV77,BV$5:INDIRECT(BU$1,TRUE)),"")</f>
        <v/>
      </c>
      <c r="BV77" s="71" t="str">
        <f t="shared" ca="1" si="143"/>
        <v/>
      </c>
      <c r="BW77" s="71" t="str">
        <f t="shared" ca="1" si="121"/>
        <v/>
      </c>
      <c r="BX77" s="104" t="str">
        <f ca="1">IF(BW77&lt;&gt;"",RANK(BW77,BW$5:INDIRECT(BX$1,TRUE)),"")</f>
        <v/>
      </c>
      <c r="BY77" s="111" t="str">
        <f ca="1">IF(AND('Raw Data'!X75&lt;&gt;"",'Raw Data'!X75&lt;&gt;0),ROUNDDOWN('Raw Data'!X75,Title!$M$1),"")</f>
        <v/>
      </c>
      <c r="BZ77" s="109" t="str">
        <f ca="1">IF(AND('Raw Data'!Y75&lt;&gt;"",'Raw Data'!Y75&lt;&gt;0),'Raw Data'!Y75,"")</f>
        <v/>
      </c>
      <c r="CA77" s="97" t="str">
        <f ca="1">IF(AND(BY77&gt;0,BY77&lt;&gt;""),IF(Title!$K$1=0,ROUNDDOWN((1000*BY$1)/BY77,2),ROUND((1000*BY$1)/BY77,2)),IF(BY77="","",0))</f>
        <v/>
      </c>
      <c r="CB77" s="51" t="str">
        <f ca="1">IF(OR(BY77&lt;&gt;"",BZ77&lt;&gt;""),RANK(CC77,CC$5:INDIRECT(CB$1,TRUE)),"")</f>
        <v/>
      </c>
      <c r="CC77" s="71" t="str">
        <f t="shared" ca="1" si="144"/>
        <v/>
      </c>
      <c r="CD77" s="71" t="str">
        <f t="shared" ca="1" si="122"/>
        <v/>
      </c>
      <c r="CE77" s="104" t="str">
        <f ca="1">IF(CD77&lt;&gt;"",RANK(CD77,CD$5:INDIRECT(CE$1,TRUE)),"")</f>
        <v/>
      </c>
      <c r="CF77" s="111" t="str">
        <f ca="1">IF(AND('Raw Data'!Z75&lt;&gt;"",'Raw Data'!Z75&lt;&gt;0),ROUNDDOWN('Raw Data'!Z75,Title!$M$1),"")</f>
        <v/>
      </c>
      <c r="CG77" s="109" t="str">
        <f ca="1">IF(AND('Raw Data'!AA75&lt;&gt;"",'Raw Data'!AA75&lt;&gt;0),'Raw Data'!AA75,"")</f>
        <v/>
      </c>
      <c r="CH77" s="97" t="str">
        <f ca="1">IF(AND(CF77&gt;0,CF77&lt;&gt;""),IF(Title!$K$1=0,ROUNDDOWN((1000*CF$1)/CF77,2),ROUND((1000*CF$1)/CF77,2)),IF(CF77="","",0))</f>
        <v/>
      </c>
      <c r="CI77" s="51" t="str">
        <f ca="1">IF(OR(CF77&lt;&gt;"",CG77&lt;&gt;""),RANK(CJ77,CJ$5:INDIRECT(CI$1,TRUE)),"")</f>
        <v/>
      </c>
      <c r="CJ77" s="71" t="str">
        <f t="shared" ca="1" si="145"/>
        <v/>
      </c>
      <c r="CK77" s="71" t="str">
        <f t="shared" ca="1" si="123"/>
        <v/>
      </c>
      <c r="CL77" s="104" t="str">
        <f ca="1">IF(CK77&lt;&gt;"",RANK(CK77,CK$5:INDIRECT(CL$1,TRUE)),"")</f>
        <v/>
      </c>
      <c r="CM77" s="111" t="str">
        <f ca="1">IF(AND('Raw Data'!AB75&lt;&gt;"",'Raw Data'!AB75&lt;&gt;0),ROUNDDOWN('Raw Data'!AB75,Title!$M$1),"")</f>
        <v/>
      </c>
      <c r="CN77" s="109" t="str">
        <f ca="1">IF(AND('Raw Data'!AC75&lt;&gt;"",'Raw Data'!AC75&lt;&gt;0),'Raw Data'!AC75,"")</f>
        <v/>
      </c>
      <c r="CO77" s="97" t="str">
        <f ca="1">IF(AND(CM77&gt;0,CM77&lt;&gt;""),IF(Title!$K$1=0,ROUNDDOWN((1000*CM$1)/CM77,2),ROUND((1000*CM$1)/CM77,2)),IF(CM77="","",0))</f>
        <v/>
      </c>
      <c r="CP77" s="51" t="str">
        <f ca="1">IF(OR(CM77&lt;&gt;"",CN77&lt;&gt;""),RANK(CQ77,CQ$5:INDIRECT(CP$1,TRUE)),"")</f>
        <v/>
      </c>
      <c r="CQ77" s="71" t="str">
        <f t="shared" ca="1" si="146"/>
        <v/>
      </c>
      <c r="CR77" s="71" t="str">
        <f t="shared" ca="1" si="124"/>
        <v/>
      </c>
      <c r="CS77" s="104" t="str">
        <f ca="1">IF(CR77&lt;&gt;"",RANK(CR77,CR$5:INDIRECT(CS$1,TRUE)),"")</f>
        <v/>
      </c>
      <c r="CT77" s="111" t="str">
        <f ca="1">IF(AND('Raw Data'!AD75&lt;&gt;"",'Raw Data'!AD75&lt;&gt;0),ROUNDDOWN('Raw Data'!AD75,Title!$M$1),"")</f>
        <v/>
      </c>
      <c r="CU77" s="109" t="str">
        <f ca="1">IF(AND('Raw Data'!AE75&lt;&gt;"",'Raw Data'!AE75&lt;&gt;0),'Raw Data'!AE75,"")</f>
        <v/>
      </c>
      <c r="CV77" s="97" t="str">
        <f ca="1">IF(AND(CT77&gt;0,CT77&lt;&gt;""),IF(Title!$K$1=0,ROUNDDOWN((1000*CT$1)/CT77,2),ROUND((1000*CT$1)/CT77,2)),IF(CT77="","",0))</f>
        <v/>
      </c>
      <c r="CW77" s="51" t="str">
        <f ca="1">IF(OR(CT77&lt;&gt;"",CU77&lt;&gt;""),RANK(CX77,CX$5:INDIRECT(CW$1,TRUE)),"")</f>
        <v/>
      </c>
      <c r="CX77" s="71" t="str">
        <f t="shared" ca="1" si="147"/>
        <v/>
      </c>
      <c r="CY77" s="71" t="str">
        <f t="shared" ca="1" si="125"/>
        <v/>
      </c>
      <c r="CZ77" s="104" t="str">
        <f ca="1">IF(CY77&lt;&gt;"",RANK(CY77,CY$5:INDIRECT(CZ$1,TRUE)),"")</f>
        <v/>
      </c>
      <c r="DA77" s="111" t="str">
        <f ca="1">IF(AND('Raw Data'!AF75&lt;&gt;"",'Raw Data'!AF75&lt;&gt;0),ROUNDDOWN('Raw Data'!AF75,Title!$M$1),"")</f>
        <v/>
      </c>
      <c r="DB77" s="109" t="str">
        <f ca="1">IF(AND('Raw Data'!AG75&lt;&gt;"",'Raw Data'!AG75&lt;&gt;0),'Raw Data'!AG75,"")</f>
        <v/>
      </c>
      <c r="DC77" s="97" t="str">
        <f ca="1">IF(AND(DA77&gt;0,DA77&lt;&gt;""),IF(Title!$K$1=0,ROUNDDOWN((1000*DA$1)/DA77,2),ROUND((1000*DA$1)/DA77,2)),IF(DA77="","",0))</f>
        <v/>
      </c>
      <c r="DD77" s="51" t="str">
        <f ca="1">IF(OR(DA77&lt;&gt;"",DB77&lt;&gt;""),RANK(DE77,DE$5:INDIRECT(DD$1,TRUE)),"")</f>
        <v/>
      </c>
      <c r="DE77" s="71" t="str">
        <f t="shared" ca="1" si="148"/>
        <v/>
      </c>
      <c r="DF77" s="71" t="str">
        <f t="shared" ca="1" si="126"/>
        <v/>
      </c>
      <c r="DG77" s="104" t="str">
        <f ca="1">IF(DF77&lt;&gt;"",RANK(DF77,DF$5:INDIRECT(DG$1,TRUE)),"")</f>
        <v/>
      </c>
      <c r="DH77" s="111" t="str">
        <f ca="1">IF(AND('Raw Data'!AH75&lt;&gt;"",'Raw Data'!AH75&lt;&gt;0),ROUNDDOWN('Raw Data'!AH75,Title!$M$1),"")</f>
        <v/>
      </c>
      <c r="DI77" s="109" t="str">
        <f ca="1">IF(AND('Raw Data'!AI75&lt;&gt;"",'Raw Data'!AI75&lt;&gt;0),'Raw Data'!AI75,"")</f>
        <v/>
      </c>
      <c r="DJ77" s="97" t="str">
        <f ca="1">IF(AND(DH77&gt;0,DH77&lt;&gt;""),IF(Title!$K$1=0,ROUNDDOWN((1000*DH$1)/DH77,2),ROUND((1000*DH$1)/DH77,2)),IF(DH77="","",0))</f>
        <v/>
      </c>
      <c r="DK77" s="51" t="str">
        <f ca="1">IF(OR(DH77&lt;&gt;"",DI77&lt;&gt;""),RANK(DL77,DL$5:INDIRECT(DK$1,TRUE)),"")</f>
        <v/>
      </c>
      <c r="DL77" s="71" t="str">
        <f t="shared" ca="1" si="149"/>
        <v/>
      </c>
      <c r="DM77" s="71" t="str">
        <f t="shared" ca="1" si="127"/>
        <v/>
      </c>
      <c r="DN77" s="104" t="str">
        <f ca="1">IF(DM77&lt;&gt;"",RANK(DM77,DM$5:INDIRECT(DN$1,TRUE)),"")</f>
        <v/>
      </c>
      <c r="DO77" s="111" t="str">
        <f ca="1">IF(AND('Raw Data'!AJ75&lt;&gt;"",'Raw Data'!AJ75&lt;&gt;0),ROUNDDOWN('Raw Data'!AJ75,Title!$M$1),"")</f>
        <v/>
      </c>
      <c r="DP77" s="109" t="str">
        <f ca="1">IF(AND('Raw Data'!AK75&lt;&gt;"",'Raw Data'!AK75&lt;&gt;0),'Raw Data'!AK75,"")</f>
        <v/>
      </c>
      <c r="DQ77" s="97" t="str">
        <f ca="1">IF(AND(DO77&gt;0,DO77&lt;&gt;""),IF(Title!$K$1=0,ROUNDDOWN((1000*DO$1)/DO77,2),ROUND((1000*DO$1)/DO77,2)),IF(DO77="","",0))</f>
        <v/>
      </c>
      <c r="DR77" s="51" t="str">
        <f ca="1">IF(OR(DO77&lt;&gt;"",DP77&lt;&gt;""),RANK(DS77,DS$5:INDIRECT(DR$1,TRUE)),"")</f>
        <v/>
      </c>
      <c r="DS77" s="71" t="str">
        <f t="shared" ca="1" si="150"/>
        <v/>
      </c>
      <c r="DT77" s="71" t="str">
        <f t="shared" ca="1" si="128"/>
        <v/>
      </c>
      <c r="DU77" s="104" t="str">
        <f ca="1">IF(DT77&lt;&gt;"",RANK(DT77,DT$5:INDIRECT(DU$1,TRUE)),"")</f>
        <v/>
      </c>
      <c r="DV77" s="111" t="str">
        <f ca="1">IF(AND('Raw Data'!AL75&lt;&gt;"",'Raw Data'!AL75&lt;&gt;0),ROUNDDOWN('Raw Data'!AL75,Title!$M$1),"")</f>
        <v/>
      </c>
      <c r="DW77" s="109" t="str">
        <f ca="1">IF(AND('Raw Data'!AM75&lt;&gt;"",'Raw Data'!AM75&lt;&gt;0),'Raw Data'!AM75,"")</f>
        <v/>
      </c>
      <c r="DX77" s="97" t="str">
        <f ca="1">IF(AND(DV77&gt;0,DV77&lt;&gt;""),IF(Title!$K$1=0,ROUNDDOWN((1000*DV$1)/DV77,2),ROUND((1000*DV$1)/DV77,2)),IF(DV77="","",0))</f>
        <v/>
      </c>
      <c r="DY77" s="51" t="str">
        <f ca="1">IF(OR(DV77&lt;&gt;"",DW77&lt;&gt;""),RANK(DZ77,DZ$5:INDIRECT(DY$1,TRUE)),"")</f>
        <v/>
      </c>
      <c r="DZ77" s="71" t="str">
        <f t="shared" ca="1" si="151"/>
        <v/>
      </c>
      <c r="EA77" s="71" t="str">
        <f t="shared" ca="1" si="129"/>
        <v/>
      </c>
      <c r="EB77" s="104" t="str">
        <f ca="1">IF(EA77&lt;&gt;"",RANK(EA77,EA$5:INDIRECT(EB$1,TRUE)),"")</f>
        <v/>
      </c>
      <c r="EC77" s="111" t="str">
        <f ca="1">IF(AND('Raw Data'!AN75&lt;&gt;"",'Raw Data'!AN75&lt;&gt;0),ROUNDDOWN('Raw Data'!AN75,Title!$M$1),"")</f>
        <v/>
      </c>
      <c r="ED77" s="109" t="str">
        <f ca="1">IF(AND('Raw Data'!AO75&lt;&gt;"",'Raw Data'!AO75&lt;&gt;0),'Raw Data'!AO75,"")</f>
        <v/>
      </c>
      <c r="EE77" s="97" t="str">
        <f ca="1">IF(AND(EC77&gt;0,EC77&lt;&gt;""),IF(Title!$K$1=0,ROUNDDOWN((1000*EC$1)/EC77,2),ROUND((1000*EC$1)/EC77,2)),IF(EC77="","",0))</f>
        <v/>
      </c>
      <c r="EF77" s="51" t="str">
        <f ca="1">IF(OR(EC77&lt;&gt;"",ED77&lt;&gt;""),RANK(EG77,EG$5:INDIRECT(EF$1,TRUE)),"")</f>
        <v/>
      </c>
      <c r="EG77" s="71" t="str">
        <f t="shared" ca="1" si="152"/>
        <v/>
      </c>
      <c r="EH77" s="71" t="str">
        <f t="shared" ca="1" si="130"/>
        <v/>
      </c>
      <c r="EI77" s="104" t="str">
        <f ca="1">IF(EH77&lt;&gt;"",RANK(EH77,EH$5:INDIRECT(EI$1,TRUE)),"")</f>
        <v/>
      </c>
      <c r="EJ77" s="111" t="str">
        <f ca="1">IF(AND('Raw Data'!AP75&lt;&gt;"",'Raw Data'!AP75&lt;&gt;0),ROUNDDOWN('Raw Data'!AP75,Title!$M$1),"")</f>
        <v/>
      </c>
      <c r="EK77" s="106" t="str">
        <f ca="1">IF(AND('Raw Data'!AQ75&lt;&gt;"",'Raw Data'!AQ75&lt;&gt;0),'Raw Data'!AQ75,"")</f>
        <v/>
      </c>
      <c r="EL77" s="97" t="str">
        <f ca="1">IF(AND(EJ77&gt;0,EJ77&lt;&gt;""),IF(Title!$K$1=0,ROUNDDOWN((1000*EJ$1)/EJ77,2),ROUND((1000*EJ$1)/EJ77,2)),IF(EJ77="","",0))</f>
        <v/>
      </c>
      <c r="EM77" s="51" t="str">
        <f ca="1">IF(OR(EJ77&lt;&gt;"",EK77&lt;&gt;""),RANK(EN77,EN$5:INDIRECT(EM$1,TRUE)),"")</f>
        <v/>
      </c>
      <c r="EN77" s="71" t="str">
        <f t="shared" ca="1" si="153"/>
        <v/>
      </c>
      <c r="EO77" s="71" t="str">
        <f t="shared" ca="1" si="131"/>
        <v/>
      </c>
      <c r="EP77" s="104" t="str">
        <f ca="1">IF(EO77&lt;&gt;"",RANK(EO77,EO$5:INDIRECT(EP$1,TRUE)),"")</f>
        <v/>
      </c>
      <c r="EQ77" s="51" t="str">
        <f t="shared" ca="1" si="154"/>
        <v>$ER$77:$FC$77</v>
      </c>
      <c r="ER77" s="71">
        <f t="shared" si="155"/>
        <v>0</v>
      </c>
      <c r="ES77" s="71">
        <f t="shared" ca="1" si="156"/>
        <v>0</v>
      </c>
      <c r="ET77" s="71">
        <f t="shared" ca="1" si="157"/>
        <v>0</v>
      </c>
      <c r="EU77" s="71">
        <f t="shared" ca="1" si="158"/>
        <v>0</v>
      </c>
      <c r="EV77" s="71">
        <f t="shared" ca="1" si="159"/>
        <v>0</v>
      </c>
      <c r="EW77" s="71">
        <f t="shared" ca="1" si="160"/>
        <v>0</v>
      </c>
      <c r="EX77" s="71">
        <f t="shared" ca="1" si="161"/>
        <v>0</v>
      </c>
      <c r="EY77" s="71">
        <f t="shared" ca="1" si="162"/>
        <v>0</v>
      </c>
      <c r="EZ77" s="71">
        <f t="shared" ca="1" si="163"/>
        <v>0</v>
      </c>
      <c r="FA77" s="71">
        <f t="shared" ca="1" si="164"/>
        <v>0</v>
      </c>
      <c r="FB77" s="71">
        <f t="shared" ca="1" si="165"/>
        <v>0</v>
      </c>
      <c r="FC77" s="71">
        <f t="shared" ca="1" si="166"/>
        <v>0</v>
      </c>
      <c r="FD77" s="71">
        <f t="shared" ca="1" si="167"/>
        <v>0</v>
      </c>
      <c r="FE77" s="71">
        <f t="shared" ca="1" si="168"/>
        <v>0</v>
      </c>
      <c r="FF77" s="71">
        <f t="shared" ca="1" si="169"/>
        <v>0</v>
      </c>
      <c r="FG77" s="71">
        <f t="shared" ca="1" si="170"/>
        <v>0</v>
      </c>
      <c r="FH77" s="71">
        <f t="shared" ca="1" si="171"/>
        <v>0</v>
      </c>
      <c r="FI77" s="71">
        <f t="shared" ca="1" si="172"/>
        <v>0</v>
      </c>
      <c r="FJ77" s="71">
        <f t="shared" ca="1" si="173"/>
        <v>0</v>
      </c>
      <c r="FK77" s="71">
        <f t="shared" ca="1" si="174"/>
        <v>0</v>
      </c>
      <c r="FL77" s="51" t="str">
        <f t="shared" si="175"/>
        <v>$FM$77:$FX$77</v>
      </c>
      <c r="FM77" s="72">
        <f t="shared" si="176"/>
        <v>0</v>
      </c>
      <c r="FN77" s="51">
        <f t="shared" si="177"/>
        <v>0</v>
      </c>
      <c r="FO77" s="51">
        <f t="shared" si="178"/>
        <v>0</v>
      </c>
      <c r="FP77" s="51">
        <f t="shared" si="179"/>
        <v>0</v>
      </c>
      <c r="FQ77" s="51">
        <f t="shared" si="180"/>
        <v>0</v>
      </c>
      <c r="FR77" s="51">
        <f t="shared" si="181"/>
        <v>0</v>
      </c>
      <c r="FS77" s="51">
        <f t="shared" si="182"/>
        <v>0</v>
      </c>
      <c r="FT77" s="51">
        <f t="shared" si="183"/>
        <v>0</v>
      </c>
      <c r="FU77" s="51">
        <f t="shared" si="184"/>
        <v>0</v>
      </c>
      <c r="FV77" s="51">
        <f t="shared" si="185"/>
        <v>0</v>
      </c>
      <c r="FW77" s="51">
        <f t="shared" si="186"/>
        <v>0</v>
      </c>
      <c r="FX77" s="51">
        <f t="shared" si="187"/>
        <v>0</v>
      </c>
      <c r="FY77" s="51">
        <f t="shared" si="188"/>
        <v>0</v>
      </c>
      <c r="FZ77" s="51">
        <f t="shared" si="189"/>
        <v>0</v>
      </c>
      <c r="GA77" s="51">
        <f t="shared" si="190"/>
        <v>0</v>
      </c>
      <c r="GB77" s="51">
        <f t="shared" si="191"/>
        <v>0</v>
      </c>
      <c r="GC77" s="51">
        <f t="shared" si="192"/>
        <v>0</v>
      </c>
      <c r="GD77" s="51">
        <f t="shared" si="193"/>
        <v>0</v>
      </c>
      <c r="GE77" s="51">
        <f t="shared" si="194"/>
        <v>0</v>
      </c>
      <c r="GF77" s="51">
        <f t="shared" si="195"/>
        <v>0</v>
      </c>
      <c r="GG77" s="51" t="str">
        <f t="shared" si="196"/>
        <v>GS77</v>
      </c>
      <c r="GH77" s="71">
        <f ca="1">GetDiscardScore($ER77:ER77,GH$1)</f>
        <v>0</v>
      </c>
      <c r="GI77" s="71">
        <f ca="1">GetDiscardScore($ER77:ES77,GI$1)</f>
        <v>0</v>
      </c>
      <c r="GJ77" s="71">
        <f ca="1">GetDiscardScore($ER77:ET77,GJ$1)</f>
        <v>0</v>
      </c>
      <c r="GK77" s="71">
        <f ca="1">GetDiscardScore($ER77:EU77,GK$1)</f>
        <v>0</v>
      </c>
      <c r="GL77" s="71">
        <f ca="1">GetDiscardScore($ER77:EV77,GL$1)</f>
        <v>0</v>
      </c>
      <c r="GM77" s="71">
        <f ca="1">GetDiscardScore($ER77:EW77,GM$1)</f>
        <v>0</v>
      </c>
      <c r="GN77" s="71">
        <f ca="1">GetDiscardScore($ER77:EX77,GN$1)</f>
        <v>0</v>
      </c>
      <c r="GO77" s="71">
        <f ca="1">GetDiscardScore($ER77:EY77,GO$1)</f>
        <v>0</v>
      </c>
      <c r="GP77" s="71">
        <f ca="1">GetDiscardScore($ER77:EZ77,GP$1)</f>
        <v>0</v>
      </c>
      <c r="GQ77" s="71">
        <f ca="1">GetDiscardScore($ER77:FA77,GQ$1)</f>
        <v>0</v>
      </c>
      <c r="GR77" s="71">
        <f ca="1">GetDiscardScore($ER77:FB77,GR$1)</f>
        <v>0</v>
      </c>
      <c r="GS77" s="71">
        <f ca="1">GetDiscardScore($ER77:FC77,GS$1)</f>
        <v>0</v>
      </c>
      <c r="GT77" s="71">
        <f ca="1">GetDiscardScore($ER77:FD77,GT$1)</f>
        <v>0</v>
      </c>
      <c r="GU77" s="71">
        <f ca="1">GetDiscardScore($ER77:FE77,GU$1)</f>
        <v>0</v>
      </c>
      <c r="GV77" s="71">
        <f ca="1">GetDiscardScore($ER77:FF77,GV$1)</f>
        <v>0</v>
      </c>
      <c r="GW77" s="71">
        <f ca="1">GetDiscardScore($ER77:FG77,GW$1)</f>
        <v>0</v>
      </c>
      <c r="GX77" s="71">
        <f ca="1">GetDiscardScore($ER77:FH77,GX$1)</f>
        <v>0</v>
      </c>
      <c r="GY77" s="71">
        <f ca="1">GetDiscardScore($ER77:FI77,GY$1)</f>
        <v>0</v>
      </c>
      <c r="GZ77" s="71">
        <f ca="1">GetDiscardScore($ER77:FJ77,GZ$1)</f>
        <v>0</v>
      </c>
      <c r="HA77" s="71">
        <f ca="1">GetDiscardScore($ER77:FK77,HA$1)</f>
        <v>0</v>
      </c>
      <c r="HB77" s="73" t="str">
        <f t="shared" ca="1" si="197"/>
        <v/>
      </c>
      <c r="HC77" s="72" t="str">
        <f ca="1">IF(HB77&lt;&gt;"",RANK(HB77,HB$5:INDIRECT(HC$1,TRUE),0),"")</f>
        <v/>
      </c>
      <c r="HD77" s="70" t="str">
        <f t="shared" ca="1" si="198"/>
        <v/>
      </c>
    </row>
    <row r="78" spans="1:212" s="51" customFormat="1" ht="11.25">
      <c r="A78" s="41">
        <v>74</v>
      </c>
      <c r="B78" s="41" t="str">
        <f ca="1">IF('Raw Data'!B76&lt;&gt;"",'Raw Data'!B76,"")</f>
        <v/>
      </c>
      <c r="C78" s="51" t="str">
        <f ca="1">IF('Raw Data'!C76&lt;&gt;"",'Raw Data'!C76,"")</f>
        <v/>
      </c>
      <c r="D78" s="42" t="str">
        <f t="shared" ca="1" si="132"/>
        <v/>
      </c>
      <c r="E78" s="69" t="str">
        <f t="shared" ca="1" si="133"/>
        <v/>
      </c>
      <c r="F78" s="99" t="str">
        <f t="shared" ca="1" si="111"/>
        <v/>
      </c>
      <c r="G78" s="111" t="str">
        <f ca="1">IF(AND('Raw Data'!D76&lt;&gt;"",'Raw Data'!D76&lt;&gt;0),ROUNDDOWN('Raw Data'!D76,Title!$M$1),"")</f>
        <v/>
      </c>
      <c r="H78" s="109" t="str">
        <f ca="1">IF(AND('Raw Data'!E76&lt;&gt;"",'Raw Data'!E76&lt;&gt;0),'Raw Data'!E76,"")</f>
        <v/>
      </c>
      <c r="I78" s="97" t="str">
        <f ca="1">IF(AND(G78&lt;&gt;"",G78&gt;0),IF(Title!$K$1=0,ROUNDDOWN((1000*G$1)/G78,2),ROUND((1000*G$1)/G78,2)),IF(G78="","",0))</f>
        <v/>
      </c>
      <c r="J78" s="51" t="str">
        <f ca="1">IF(K78&lt;&gt;0,RANK(K78,K$5:INDIRECT(J$1,TRUE)),"")</f>
        <v/>
      </c>
      <c r="K78" s="71">
        <f t="shared" ca="1" si="89"/>
        <v>0</v>
      </c>
      <c r="L78" s="71" t="str">
        <f t="shared" ca="1" si="112"/>
        <v/>
      </c>
      <c r="M78" s="104" t="str">
        <f ca="1">IF(L78&lt;&gt;"",RANK(L78,L$5:INDIRECT(M$1,TRUE)),"")</f>
        <v/>
      </c>
      <c r="N78" s="111" t="str">
        <f ca="1">IF(AND('Raw Data'!F76&lt;&gt;"",'Raw Data'!F76&lt;&gt;0),ROUNDDOWN('Raw Data'!F76,Title!$M$1),"")</f>
        <v/>
      </c>
      <c r="O78" s="109" t="str">
        <f ca="1">IF(AND('Raw Data'!G76&lt;&gt;"",'Raw Data'!G76&lt;&gt;0),'Raw Data'!G76,"")</f>
        <v/>
      </c>
      <c r="P78" s="97" t="str">
        <f ca="1">IF(AND(N78&gt;0,N78&lt;&gt;""),IF(Title!$K$1=0,ROUNDDOWN((1000*N$1)/N78,2),ROUND((1000*N$1)/N78,2)),IF(N78="","",0))</f>
        <v/>
      </c>
      <c r="Q78" s="51" t="str">
        <f ca="1">IF(OR(N78&lt;&gt;"",O78&lt;&gt;""),RANK(R78,R$5:INDIRECT(Q$1,TRUE)),"")</f>
        <v/>
      </c>
      <c r="R78" s="71" t="str">
        <f t="shared" ca="1" si="134"/>
        <v/>
      </c>
      <c r="S78" s="71" t="str">
        <f t="shared" ca="1" si="113"/>
        <v/>
      </c>
      <c r="T78" s="104" t="str">
        <f ca="1">IF(S78&lt;&gt;"",RANK(S78,S$5:INDIRECT(T$1,TRUE)),"")</f>
        <v/>
      </c>
      <c r="U78" s="111" t="str">
        <f ca="1">IF(AND('Raw Data'!H76&lt;&gt;"",'Raw Data'!H76&lt;&gt;0),ROUNDDOWN('Raw Data'!H76,Title!$M$1),"")</f>
        <v/>
      </c>
      <c r="V78" s="109" t="str">
        <f ca="1">IF(AND('Raw Data'!I76&lt;&gt;"",'Raw Data'!I76&lt;&gt;0),'Raw Data'!I76,"")</f>
        <v/>
      </c>
      <c r="W78" s="97" t="str">
        <f ca="1">IF(AND(U78&gt;0,U78&lt;&gt;""),IF(Title!$K$1=0,ROUNDDOWN((1000*U$1)/U78,2),ROUND((1000*U$1)/U78,2)),IF(U78="","",0))</f>
        <v/>
      </c>
      <c r="X78" s="51" t="str">
        <f ca="1">IF(OR(U78&lt;&gt;"",V78&lt;&gt;""),RANK(Y78,Y$5:INDIRECT(X$1,TRUE)),"")</f>
        <v/>
      </c>
      <c r="Y78" s="71" t="str">
        <f t="shared" ca="1" si="135"/>
        <v/>
      </c>
      <c r="Z78" s="71" t="str">
        <f t="shared" ca="1" si="114"/>
        <v/>
      </c>
      <c r="AA78" s="104" t="str">
        <f ca="1">IF(Z78&lt;&gt;"",RANK(Z78,Z$5:INDIRECT(AA$1,TRUE)),"")</f>
        <v/>
      </c>
      <c r="AB78" s="111" t="str">
        <f ca="1">IF(AND('Raw Data'!J76&lt;&gt;"",'Raw Data'!J76&lt;&gt;0),ROUNDDOWN('Raw Data'!J76,Title!$M$1),"")</f>
        <v/>
      </c>
      <c r="AC78" s="109" t="str">
        <f ca="1">IF(AND('Raw Data'!K76&lt;&gt;"",'Raw Data'!K76&lt;&gt;0),'Raw Data'!K76,"")</f>
        <v/>
      </c>
      <c r="AD78" s="97" t="str">
        <f ca="1">IF(AND(AB78&gt;0,AB78&lt;&gt;""),IF(Title!$K$1=0,ROUNDDOWN((1000*AB$1)/AB78,2),ROUND((1000*AB$1)/AB78,2)),IF(AB78="","",0))</f>
        <v/>
      </c>
      <c r="AE78" s="51" t="str">
        <f ca="1">IF(OR(AB78&lt;&gt;"",AC78&lt;&gt;""),RANK(AF78,AF$5:INDIRECT(AE$1,TRUE)),"")</f>
        <v/>
      </c>
      <c r="AF78" s="71" t="str">
        <f t="shared" ca="1" si="136"/>
        <v/>
      </c>
      <c r="AG78" s="71" t="str">
        <f t="shared" ca="1" si="115"/>
        <v/>
      </c>
      <c r="AH78" s="104" t="str">
        <f ca="1">IF(AG78&lt;&gt;"",RANK(AG78,AG$5:INDIRECT(AH$1,TRUE)),"")</f>
        <v/>
      </c>
      <c r="AI78" s="111" t="str">
        <f ca="1">IF(AND('Raw Data'!L76&lt;&gt;"",'Raw Data'!L76&lt;&gt;0),ROUNDDOWN('Raw Data'!L76,Title!$M$1),"")</f>
        <v/>
      </c>
      <c r="AJ78" s="109" t="str">
        <f ca="1">IF(AND('Raw Data'!M76&lt;&gt;"",'Raw Data'!M76&lt;&gt;0),'Raw Data'!M76,"")</f>
        <v/>
      </c>
      <c r="AK78" s="97" t="str">
        <f ca="1">IF(AND(AI78&gt;0,AI78&lt;&gt;""),IF(Title!$K$1=0,ROUNDDOWN((1000*AI$1)/AI78,2),ROUND((1000*AI$1)/AI78,2)),IF(AI78="","",0))</f>
        <v/>
      </c>
      <c r="AL78" s="51" t="str">
        <f ca="1">IF(OR(AI78&lt;&gt;"",AJ78&lt;&gt;""),RANK(AM78,AM$5:INDIRECT(AL$1,TRUE)),"")</f>
        <v/>
      </c>
      <c r="AM78" s="71" t="str">
        <f t="shared" ca="1" si="137"/>
        <v/>
      </c>
      <c r="AN78" s="71" t="str">
        <f t="shared" ca="1" si="116"/>
        <v/>
      </c>
      <c r="AO78" s="104" t="str">
        <f ca="1">IF(AN78&lt;&gt;"",RANK(AN78,AN$5:INDIRECT(AO$1,TRUE)),"")</f>
        <v/>
      </c>
      <c r="AP78" s="111" t="str">
        <f ca="1">IF(AND('Raw Data'!N76&lt;&gt;"",'Raw Data'!N76&lt;&gt;0),ROUNDDOWN('Raw Data'!N76,Title!$M$1),"")</f>
        <v/>
      </c>
      <c r="AQ78" s="109" t="str">
        <f ca="1">IF(AND('Raw Data'!O76&lt;&gt;"",'Raw Data'!O76&lt;&gt;0),'Raw Data'!O76,"")</f>
        <v/>
      </c>
      <c r="AR78" s="97" t="str">
        <f ca="1">IF(AND(AP78&gt;0,AP78&lt;&gt;""),IF(Title!$K$1=0,ROUNDDOWN((1000*AP$1)/AP78,2),ROUND((1000*AP$1)/AP78,2)),IF(AP78="","",0))</f>
        <v/>
      </c>
      <c r="AS78" s="51" t="str">
        <f ca="1">IF(OR(AP78&lt;&gt;"",AQ78&lt;&gt;""),RANK(AT78,AT$5:INDIRECT(AS$1,TRUE)),"")</f>
        <v/>
      </c>
      <c r="AT78" s="71" t="str">
        <f t="shared" ca="1" si="138"/>
        <v/>
      </c>
      <c r="AU78" s="71" t="str">
        <f t="shared" ca="1" si="117"/>
        <v/>
      </c>
      <c r="AV78" s="104" t="str">
        <f ca="1">IF(AU78&lt;&gt;"",RANK(AU78,AU$5:INDIRECT(AV$1,TRUE)),"")</f>
        <v/>
      </c>
      <c r="AW78" s="111" t="str">
        <f ca="1">IF(AND('Raw Data'!P76&lt;&gt;"",'Raw Data'!P76&lt;&gt;0),ROUNDDOWN('Raw Data'!P76,Title!$M$1),"")</f>
        <v/>
      </c>
      <c r="AX78" s="109" t="str">
        <f ca="1">IF(AND('Raw Data'!Q76&lt;&gt;"",'Raw Data'!Q76&lt;&gt;0),'Raw Data'!Q76,"")</f>
        <v/>
      </c>
      <c r="AY78" s="97" t="str">
        <f ca="1">IF(AND(AW78&gt;0,AW78&lt;&gt;""),IF(Title!$K$1=0,ROUNDDOWN((1000*AW$1)/AW78,2),ROUND((1000*AW$1)/AW78,2)),IF(AW78="","",0))</f>
        <v/>
      </c>
      <c r="AZ78" s="51" t="str">
        <f ca="1">IF(OR(AW78&lt;&gt;"",AX78&lt;&gt;""),RANK(BA78,BA$5:INDIRECT(AZ$1,TRUE)),"")</f>
        <v/>
      </c>
      <c r="BA78" s="71" t="str">
        <f t="shared" ca="1" si="139"/>
        <v/>
      </c>
      <c r="BB78" s="71" t="str">
        <f t="shared" ca="1" si="118"/>
        <v/>
      </c>
      <c r="BC78" s="104" t="str">
        <f ca="1">IF(BB78&lt;&gt;"",RANK(BB78,BB$5:INDIRECT(BC$1,TRUE)),"")</f>
        <v/>
      </c>
      <c r="BD78" s="111" t="str">
        <f ca="1">IF(AND('Raw Data'!R76&lt;&gt;"",'Raw Data'!R76&lt;&gt;0),ROUNDDOWN('Raw Data'!R76,Title!$M$1),"")</f>
        <v/>
      </c>
      <c r="BE78" s="109" t="str">
        <f ca="1">IF(AND('Raw Data'!S76&lt;&gt;"",'Raw Data'!S76&lt;&gt;0),'Raw Data'!S76,"")</f>
        <v/>
      </c>
      <c r="BF78" s="97" t="str">
        <f ca="1">IF(AND(BD78&gt;0,BD78&lt;&gt;""),IF(Title!$K$1=0,ROUNDDOWN((1000*BD$1)/BD78,2),ROUND((1000*BD$1)/BD78,2)),IF(BD78="","",0))</f>
        <v/>
      </c>
      <c r="BG78" s="51" t="str">
        <f ca="1">IF(OR(BD78&lt;&gt;"",BE78&lt;&gt;""),RANK(BH78,BH$5:INDIRECT(BG$1,TRUE)),"")</f>
        <v/>
      </c>
      <c r="BH78" s="71" t="str">
        <f t="shared" ca="1" si="140"/>
        <v/>
      </c>
      <c r="BI78" s="71" t="str">
        <f t="shared" ca="1" si="119"/>
        <v/>
      </c>
      <c r="BJ78" s="104" t="str">
        <f ca="1">IF(BI78&lt;&gt;"",RANK(BI78,BI$5:INDIRECT(BJ$1,TRUE)),"")</f>
        <v/>
      </c>
      <c r="BK78" s="111" t="str">
        <f ca="1">IF(AND('Raw Data'!T76&lt;&gt;"",'Raw Data'!T76&lt;&gt;0),ROUNDDOWN('Raw Data'!T76,Title!$M$1),"")</f>
        <v/>
      </c>
      <c r="BL78" s="109" t="str">
        <f ca="1">IF(AND('Raw Data'!U76&lt;&gt;"",'Raw Data'!U76&lt;&gt;0),'Raw Data'!U76,"")</f>
        <v/>
      </c>
      <c r="BM78" s="97" t="str">
        <f t="shared" ca="1" si="141"/>
        <v/>
      </c>
      <c r="BN78" s="51" t="str">
        <f ca="1">IF(OR(BK78&lt;&gt;"",BL78&lt;&gt;""),RANK(BO78,BO$5:INDIRECT(BN$1,TRUE)),"")</f>
        <v/>
      </c>
      <c r="BO78" s="71" t="str">
        <f t="shared" ca="1" si="142"/>
        <v/>
      </c>
      <c r="BP78" s="71" t="str">
        <f t="shared" ca="1" si="120"/>
        <v/>
      </c>
      <c r="BQ78" s="104" t="str">
        <f ca="1">IF(BP78&lt;&gt;"",RANK(BP78,BP$5:INDIRECT(BQ$1,TRUE)),"")</f>
        <v/>
      </c>
      <c r="BR78" s="111" t="str">
        <f ca="1">IF(AND('Raw Data'!V76&lt;&gt;"",'Raw Data'!V76&lt;&gt;0),ROUNDDOWN('Raw Data'!V76,Title!$M$1),"")</f>
        <v/>
      </c>
      <c r="BS78" s="109" t="str">
        <f ca="1">IF(AND('Raw Data'!W76&lt;&gt;"",'Raw Data'!W76&lt;&gt;0),'Raw Data'!W76,"")</f>
        <v/>
      </c>
      <c r="BT78" s="97" t="str">
        <f ca="1">IF(AND(BR78&gt;0,BR78&lt;&gt;""),IF(Title!$K$1=0,ROUNDDOWN((1000*BR$1)/BR78,2),ROUND((1000*BR$1)/BR78,2)),IF(BR78="","",0))</f>
        <v/>
      </c>
      <c r="BU78" s="51" t="str">
        <f ca="1">IF(OR(BR78&lt;&gt;"",BS78&lt;&gt;""),RANK(BV78,BV$5:INDIRECT(BU$1,TRUE)),"")</f>
        <v/>
      </c>
      <c r="BV78" s="71" t="str">
        <f t="shared" ca="1" si="143"/>
        <v/>
      </c>
      <c r="BW78" s="71" t="str">
        <f t="shared" ca="1" si="121"/>
        <v/>
      </c>
      <c r="BX78" s="104" t="str">
        <f ca="1">IF(BW78&lt;&gt;"",RANK(BW78,BW$5:INDIRECT(BX$1,TRUE)),"")</f>
        <v/>
      </c>
      <c r="BY78" s="111" t="str">
        <f ca="1">IF(AND('Raw Data'!X76&lt;&gt;"",'Raw Data'!X76&lt;&gt;0),ROUNDDOWN('Raw Data'!X76,Title!$M$1),"")</f>
        <v/>
      </c>
      <c r="BZ78" s="109" t="str">
        <f ca="1">IF(AND('Raw Data'!Y76&lt;&gt;"",'Raw Data'!Y76&lt;&gt;0),'Raw Data'!Y76,"")</f>
        <v/>
      </c>
      <c r="CA78" s="97" t="str">
        <f ca="1">IF(AND(BY78&gt;0,BY78&lt;&gt;""),IF(Title!$K$1=0,ROUNDDOWN((1000*BY$1)/BY78,2),ROUND((1000*BY$1)/BY78,2)),IF(BY78="","",0))</f>
        <v/>
      </c>
      <c r="CB78" s="51" t="str">
        <f ca="1">IF(OR(BY78&lt;&gt;"",BZ78&lt;&gt;""),RANK(CC78,CC$5:INDIRECT(CB$1,TRUE)),"")</f>
        <v/>
      </c>
      <c r="CC78" s="71" t="str">
        <f t="shared" ca="1" si="144"/>
        <v/>
      </c>
      <c r="CD78" s="71" t="str">
        <f t="shared" ca="1" si="122"/>
        <v/>
      </c>
      <c r="CE78" s="104" t="str">
        <f ca="1">IF(CD78&lt;&gt;"",RANK(CD78,CD$5:INDIRECT(CE$1,TRUE)),"")</f>
        <v/>
      </c>
      <c r="CF78" s="111" t="str">
        <f ca="1">IF(AND('Raw Data'!Z76&lt;&gt;"",'Raw Data'!Z76&lt;&gt;0),ROUNDDOWN('Raw Data'!Z76,Title!$M$1),"")</f>
        <v/>
      </c>
      <c r="CG78" s="109" t="str">
        <f ca="1">IF(AND('Raw Data'!AA76&lt;&gt;"",'Raw Data'!AA76&lt;&gt;0),'Raw Data'!AA76,"")</f>
        <v/>
      </c>
      <c r="CH78" s="97" t="str">
        <f ca="1">IF(AND(CF78&gt;0,CF78&lt;&gt;""),IF(Title!$K$1=0,ROUNDDOWN((1000*CF$1)/CF78,2),ROUND((1000*CF$1)/CF78,2)),IF(CF78="","",0))</f>
        <v/>
      </c>
      <c r="CI78" s="51" t="str">
        <f ca="1">IF(OR(CF78&lt;&gt;"",CG78&lt;&gt;""),RANK(CJ78,CJ$5:INDIRECT(CI$1,TRUE)),"")</f>
        <v/>
      </c>
      <c r="CJ78" s="71" t="str">
        <f t="shared" ca="1" si="145"/>
        <v/>
      </c>
      <c r="CK78" s="71" t="str">
        <f t="shared" ca="1" si="123"/>
        <v/>
      </c>
      <c r="CL78" s="104" t="str">
        <f ca="1">IF(CK78&lt;&gt;"",RANK(CK78,CK$5:INDIRECT(CL$1,TRUE)),"")</f>
        <v/>
      </c>
      <c r="CM78" s="111" t="str">
        <f ca="1">IF(AND('Raw Data'!AB76&lt;&gt;"",'Raw Data'!AB76&lt;&gt;0),ROUNDDOWN('Raw Data'!AB76,Title!$M$1),"")</f>
        <v/>
      </c>
      <c r="CN78" s="109" t="str">
        <f ca="1">IF(AND('Raw Data'!AC76&lt;&gt;"",'Raw Data'!AC76&lt;&gt;0),'Raw Data'!AC76,"")</f>
        <v/>
      </c>
      <c r="CO78" s="97" t="str">
        <f ca="1">IF(AND(CM78&gt;0,CM78&lt;&gt;""),IF(Title!$K$1=0,ROUNDDOWN((1000*CM$1)/CM78,2),ROUND((1000*CM$1)/CM78,2)),IF(CM78="","",0))</f>
        <v/>
      </c>
      <c r="CP78" s="51" t="str">
        <f ca="1">IF(OR(CM78&lt;&gt;"",CN78&lt;&gt;""),RANK(CQ78,CQ$5:INDIRECT(CP$1,TRUE)),"")</f>
        <v/>
      </c>
      <c r="CQ78" s="71" t="str">
        <f t="shared" ca="1" si="146"/>
        <v/>
      </c>
      <c r="CR78" s="71" t="str">
        <f t="shared" ca="1" si="124"/>
        <v/>
      </c>
      <c r="CS78" s="104" t="str">
        <f ca="1">IF(CR78&lt;&gt;"",RANK(CR78,CR$5:INDIRECT(CS$1,TRUE)),"")</f>
        <v/>
      </c>
      <c r="CT78" s="111" t="str">
        <f ca="1">IF(AND('Raw Data'!AD76&lt;&gt;"",'Raw Data'!AD76&lt;&gt;0),ROUNDDOWN('Raw Data'!AD76,Title!$M$1),"")</f>
        <v/>
      </c>
      <c r="CU78" s="109" t="str">
        <f ca="1">IF(AND('Raw Data'!AE76&lt;&gt;"",'Raw Data'!AE76&lt;&gt;0),'Raw Data'!AE76,"")</f>
        <v/>
      </c>
      <c r="CV78" s="97" t="str">
        <f ca="1">IF(AND(CT78&gt;0,CT78&lt;&gt;""),IF(Title!$K$1=0,ROUNDDOWN((1000*CT$1)/CT78,2),ROUND((1000*CT$1)/CT78,2)),IF(CT78="","",0))</f>
        <v/>
      </c>
      <c r="CW78" s="51" t="str">
        <f ca="1">IF(OR(CT78&lt;&gt;"",CU78&lt;&gt;""),RANK(CX78,CX$5:INDIRECT(CW$1,TRUE)),"")</f>
        <v/>
      </c>
      <c r="CX78" s="71" t="str">
        <f t="shared" ca="1" si="147"/>
        <v/>
      </c>
      <c r="CY78" s="71" t="str">
        <f t="shared" ca="1" si="125"/>
        <v/>
      </c>
      <c r="CZ78" s="104" t="str">
        <f ca="1">IF(CY78&lt;&gt;"",RANK(CY78,CY$5:INDIRECT(CZ$1,TRUE)),"")</f>
        <v/>
      </c>
      <c r="DA78" s="111" t="str">
        <f ca="1">IF(AND('Raw Data'!AF76&lt;&gt;"",'Raw Data'!AF76&lt;&gt;0),ROUNDDOWN('Raw Data'!AF76,Title!$M$1),"")</f>
        <v/>
      </c>
      <c r="DB78" s="109" t="str">
        <f ca="1">IF(AND('Raw Data'!AG76&lt;&gt;"",'Raw Data'!AG76&lt;&gt;0),'Raw Data'!AG76,"")</f>
        <v/>
      </c>
      <c r="DC78" s="97" t="str">
        <f ca="1">IF(AND(DA78&gt;0,DA78&lt;&gt;""),IF(Title!$K$1=0,ROUNDDOWN((1000*DA$1)/DA78,2),ROUND((1000*DA$1)/DA78,2)),IF(DA78="","",0))</f>
        <v/>
      </c>
      <c r="DD78" s="51" t="str">
        <f ca="1">IF(OR(DA78&lt;&gt;"",DB78&lt;&gt;""),RANK(DE78,DE$5:INDIRECT(DD$1,TRUE)),"")</f>
        <v/>
      </c>
      <c r="DE78" s="71" t="str">
        <f t="shared" ca="1" si="148"/>
        <v/>
      </c>
      <c r="DF78" s="71" t="str">
        <f t="shared" ca="1" si="126"/>
        <v/>
      </c>
      <c r="DG78" s="104" t="str">
        <f ca="1">IF(DF78&lt;&gt;"",RANK(DF78,DF$5:INDIRECT(DG$1,TRUE)),"")</f>
        <v/>
      </c>
      <c r="DH78" s="111" t="str">
        <f ca="1">IF(AND('Raw Data'!AH76&lt;&gt;"",'Raw Data'!AH76&lt;&gt;0),ROUNDDOWN('Raw Data'!AH76,Title!$M$1),"")</f>
        <v/>
      </c>
      <c r="DI78" s="109" t="str">
        <f ca="1">IF(AND('Raw Data'!AI76&lt;&gt;"",'Raw Data'!AI76&lt;&gt;0),'Raw Data'!AI76,"")</f>
        <v/>
      </c>
      <c r="DJ78" s="97" t="str">
        <f ca="1">IF(AND(DH78&gt;0,DH78&lt;&gt;""),IF(Title!$K$1=0,ROUNDDOWN((1000*DH$1)/DH78,2),ROUND((1000*DH$1)/DH78,2)),IF(DH78="","",0))</f>
        <v/>
      </c>
      <c r="DK78" s="51" t="str">
        <f ca="1">IF(OR(DH78&lt;&gt;"",DI78&lt;&gt;""),RANK(DL78,DL$5:INDIRECT(DK$1,TRUE)),"")</f>
        <v/>
      </c>
      <c r="DL78" s="71" t="str">
        <f t="shared" ca="1" si="149"/>
        <v/>
      </c>
      <c r="DM78" s="71" t="str">
        <f t="shared" ca="1" si="127"/>
        <v/>
      </c>
      <c r="DN78" s="104" t="str">
        <f ca="1">IF(DM78&lt;&gt;"",RANK(DM78,DM$5:INDIRECT(DN$1,TRUE)),"")</f>
        <v/>
      </c>
      <c r="DO78" s="111" t="str">
        <f ca="1">IF(AND('Raw Data'!AJ76&lt;&gt;"",'Raw Data'!AJ76&lt;&gt;0),ROUNDDOWN('Raw Data'!AJ76,Title!$M$1),"")</f>
        <v/>
      </c>
      <c r="DP78" s="109" t="str">
        <f ca="1">IF(AND('Raw Data'!AK76&lt;&gt;"",'Raw Data'!AK76&lt;&gt;0),'Raw Data'!AK76,"")</f>
        <v/>
      </c>
      <c r="DQ78" s="97" t="str">
        <f ca="1">IF(AND(DO78&gt;0,DO78&lt;&gt;""),IF(Title!$K$1=0,ROUNDDOWN((1000*DO$1)/DO78,2),ROUND((1000*DO$1)/DO78,2)),IF(DO78="","",0))</f>
        <v/>
      </c>
      <c r="DR78" s="51" t="str">
        <f ca="1">IF(OR(DO78&lt;&gt;"",DP78&lt;&gt;""),RANK(DS78,DS$5:INDIRECT(DR$1,TRUE)),"")</f>
        <v/>
      </c>
      <c r="DS78" s="71" t="str">
        <f t="shared" ca="1" si="150"/>
        <v/>
      </c>
      <c r="DT78" s="71" t="str">
        <f t="shared" ca="1" si="128"/>
        <v/>
      </c>
      <c r="DU78" s="104" t="str">
        <f ca="1">IF(DT78&lt;&gt;"",RANK(DT78,DT$5:INDIRECT(DU$1,TRUE)),"")</f>
        <v/>
      </c>
      <c r="DV78" s="111" t="str">
        <f ca="1">IF(AND('Raw Data'!AL76&lt;&gt;"",'Raw Data'!AL76&lt;&gt;0),ROUNDDOWN('Raw Data'!AL76,Title!$M$1),"")</f>
        <v/>
      </c>
      <c r="DW78" s="109" t="str">
        <f ca="1">IF(AND('Raw Data'!AM76&lt;&gt;"",'Raw Data'!AM76&lt;&gt;0),'Raw Data'!AM76,"")</f>
        <v/>
      </c>
      <c r="DX78" s="97" t="str">
        <f ca="1">IF(AND(DV78&gt;0,DV78&lt;&gt;""),IF(Title!$K$1=0,ROUNDDOWN((1000*DV$1)/DV78,2),ROUND((1000*DV$1)/DV78,2)),IF(DV78="","",0))</f>
        <v/>
      </c>
      <c r="DY78" s="51" t="str">
        <f ca="1">IF(OR(DV78&lt;&gt;"",DW78&lt;&gt;""),RANK(DZ78,DZ$5:INDIRECT(DY$1,TRUE)),"")</f>
        <v/>
      </c>
      <c r="DZ78" s="71" t="str">
        <f t="shared" ca="1" si="151"/>
        <v/>
      </c>
      <c r="EA78" s="71" t="str">
        <f t="shared" ca="1" si="129"/>
        <v/>
      </c>
      <c r="EB78" s="104" t="str">
        <f ca="1">IF(EA78&lt;&gt;"",RANK(EA78,EA$5:INDIRECT(EB$1,TRUE)),"")</f>
        <v/>
      </c>
      <c r="EC78" s="111" t="str">
        <f ca="1">IF(AND('Raw Data'!AN76&lt;&gt;"",'Raw Data'!AN76&lt;&gt;0),ROUNDDOWN('Raw Data'!AN76,Title!$M$1),"")</f>
        <v/>
      </c>
      <c r="ED78" s="109" t="str">
        <f ca="1">IF(AND('Raw Data'!AO76&lt;&gt;"",'Raw Data'!AO76&lt;&gt;0),'Raw Data'!AO76,"")</f>
        <v/>
      </c>
      <c r="EE78" s="97" t="str">
        <f ca="1">IF(AND(EC78&gt;0,EC78&lt;&gt;""),IF(Title!$K$1=0,ROUNDDOWN((1000*EC$1)/EC78,2),ROUND((1000*EC$1)/EC78,2)),IF(EC78="","",0))</f>
        <v/>
      </c>
      <c r="EF78" s="51" t="str">
        <f ca="1">IF(OR(EC78&lt;&gt;"",ED78&lt;&gt;""),RANK(EG78,EG$5:INDIRECT(EF$1,TRUE)),"")</f>
        <v/>
      </c>
      <c r="EG78" s="71" t="str">
        <f t="shared" ca="1" si="152"/>
        <v/>
      </c>
      <c r="EH78" s="71" t="str">
        <f t="shared" ca="1" si="130"/>
        <v/>
      </c>
      <c r="EI78" s="104" t="str">
        <f ca="1">IF(EH78&lt;&gt;"",RANK(EH78,EH$5:INDIRECT(EI$1,TRUE)),"")</f>
        <v/>
      </c>
      <c r="EJ78" s="111" t="str">
        <f ca="1">IF(AND('Raw Data'!AP76&lt;&gt;"",'Raw Data'!AP76&lt;&gt;0),ROUNDDOWN('Raw Data'!AP76,Title!$M$1),"")</f>
        <v/>
      </c>
      <c r="EK78" s="106" t="str">
        <f ca="1">IF(AND('Raw Data'!AQ76&lt;&gt;"",'Raw Data'!AQ76&lt;&gt;0),'Raw Data'!AQ76,"")</f>
        <v/>
      </c>
      <c r="EL78" s="97" t="str">
        <f ca="1">IF(AND(EJ78&gt;0,EJ78&lt;&gt;""),IF(Title!$K$1=0,ROUNDDOWN((1000*EJ$1)/EJ78,2),ROUND((1000*EJ$1)/EJ78,2)),IF(EJ78="","",0))</f>
        <v/>
      </c>
      <c r="EM78" s="51" t="str">
        <f ca="1">IF(OR(EJ78&lt;&gt;"",EK78&lt;&gt;""),RANK(EN78,EN$5:INDIRECT(EM$1,TRUE)),"")</f>
        <v/>
      </c>
      <c r="EN78" s="71" t="str">
        <f t="shared" ca="1" si="153"/>
        <v/>
      </c>
      <c r="EO78" s="71" t="str">
        <f t="shared" ca="1" si="131"/>
        <v/>
      </c>
      <c r="EP78" s="104" t="str">
        <f ca="1">IF(EO78&lt;&gt;"",RANK(EO78,EO$5:INDIRECT(EP$1,TRUE)),"")</f>
        <v/>
      </c>
      <c r="EQ78" s="51" t="str">
        <f t="shared" ca="1" si="154"/>
        <v>$ER$78:$FC$78</v>
      </c>
      <c r="ER78" s="71">
        <f t="shared" si="155"/>
        <v>0</v>
      </c>
      <c r="ES78" s="71">
        <f t="shared" ca="1" si="156"/>
        <v>0</v>
      </c>
      <c r="ET78" s="71">
        <f t="shared" ca="1" si="157"/>
        <v>0</v>
      </c>
      <c r="EU78" s="71">
        <f t="shared" ca="1" si="158"/>
        <v>0</v>
      </c>
      <c r="EV78" s="71">
        <f t="shared" ca="1" si="159"/>
        <v>0</v>
      </c>
      <c r="EW78" s="71">
        <f t="shared" ca="1" si="160"/>
        <v>0</v>
      </c>
      <c r="EX78" s="71">
        <f t="shared" ca="1" si="161"/>
        <v>0</v>
      </c>
      <c r="EY78" s="71">
        <f t="shared" ca="1" si="162"/>
        <v>0</v>
      </c>
      <c r="EZ78" s="71">
        <f t="shared" ca="1" si="163"/>
        <v>0</v>
      </c>
      <c r="FA78" s="71">
        <f t="shared" ca="1" si="164"/>
        <v>0</v>
      </c>
      <c r="FB78" s="71">
        <f t="shared" ca="1" si="165"/>
        <v>0</v>
      </c>
      <c r="FC78" s="71">
        <f t="shared" ca="1" si="166"/>
        <v>0</v>
      </c>
      <c r="FD78" s="71">
        <f t="shared" ca="1" si="167"/>
        <v>0</v>
      </c>
      <c r="FE78" s="71">
        <f t="shared" ca="1" si="168"/>
        <v>0</v>
      </c>
      <c r="FF78" s="71">
        <f t="shared" ca="1" si="169"/>
        <v>0</v>
      </c>
      <c r="FG78" s="71">
        <f t="shared" ca="1" si="170"/>
        <v>0</v>
      </c>
      <c r="FH78" s="71">
        <f t="shared" ca="1" si="171"/>
        <v>0</v>
      </c>
      <c r="FI78" s="71">
        <f t="shared" ca="1" si="172"/>
        <v>0</v>
      </c>
      <c r="FJ78" s="71">
        <f t="shared" ca="1" si="173"/>
        <v>0</v>
      </c>
      <c r="FK78" s="71">
        <f t="shared" ca="1" si="174"/>
        <v>0</v>
      </c>
      <c r="FL78" s="51" t="str">
        <f t="shared" si="175"/>
        <v>$FM$78:$FX$78</v>
      </c>
      <c r="FM78" s="72">
        <f t="shared" si="176"/>
        <v>0</v>
      </c>
      <c r="FN78" s="51">
        <f t="shared" si="177"/>
        <v>0</v>
      </c>
      <c r="FO78" s="51">
        <f t="shared" si="178"/>
        <v>0</v>
      </c>
      <c r="FP78" s="51">
        <f t="shared" si="179"/>
        <v>0</v>
      </c>
      <c r="FQ78" s="51">
        <f t="shared" si="180"/>
        <v>0</v>
      </c>
      <c r="FR78" s="51">
        <f t="shared" si="181"/>
        <v>0</v>
      </c>
      <c r="FS78" s="51">
        <f t="shared" si="182"/>
        <v>0</v>
      </c>
      <c r="FT78" s="51">
        <f t="shared" si="183"/>
        <v>0</v>
      </c>
      <c r="FU78" s="51">
        <f t="shared" si="184"/>
        <v>0</v>
      </c>
      <c r="FV78" s="51">
        <f t="shared" si="185"/>
        <v>0</v>
      </c>
      <c r="FW78" s="51">
        <f t="shared" si="186"/>
        <v>0</v>
      </c>
      <c r="FX78" s="51">
        <f t="shared" si="187"/>
        <v>0</v>
      </c>
      <c r="FY78" s="51">
        <f t="shared" si="188"/>
        <v>0</v>
      </c>
      <c r="FZ78" s="51">
        <f t="shared" si="189"/>
        <v>0</v>
      </c>
      <c r="GA78" s="51">
        <f t="shared" si="190"/>
        <v>0</v>
      </c>
      <c r="GB78" s="51">
        <f t="shared" si="191"/>
        <v>0</v>
      </c>
      <c r="GC78" s="51">
        <f t="shared" si="192"/>
        <v>0</v>
      </c>
      <c r="GD78" s="51">
        <f t="shared" si="193"/>
        <v>0</v>
      </c>
      <c r="GE78" s="51">
        <f t="shared" si="194"/>
        <v>0</v>
      </c>
      <c r="GF78" s="51">
        <f t="shared" si="195"/>
        <v>0</v>
      </c>
      <c r="GG78" s="51" t="str">
        <f t="shared" si="196"/>
        <v>GS78</v>
      </c>
      <c r="GH78" s="71">
        <f ca="1">GetDiscardScore($ER78:ER78,GH$1)</f>
        <v>0</v>
      </c>
      <c r="GI78" s="71">
        <f ca="1">GetDiscardScore($ER78:ES78,GI$1)</f>
        <v>0</v>
      </c>
      <c r="GJ78" s="71">
        <f ca="1">GetDiscardScore($ER78:ET78,GJ$1)</f>
        <v>0</v>
      </c>
      <c r="GK78" s="71">
        <f ca="1">GetDiscardScore($ER78:EU78,GK$1)</f>
        <v>0</v>
      </c>
      <c r="GL78" s="71">
        <f ca="1">GetDiscardScore($ER78:EV78,GL$1)</f>
        <v>0</v>
      </c>
      <c r="GM78" s="71">
        <f ca="1">GetDiscardScore($ER78:EW78,GM$1)</f>
        <v>0</v>
      </c>
      <c r="GN78" s="71">
        <f ca="1">GetDiscardScore($ER78:EX78,GN$1)</f>
        <v>0</v>
      </c>
      <c r="GO78" s="71">
        <f ca="1">GetDiscardScore($ER78:EY78,GO$1)</f>
        <v>0</v>
      </c>
      <c r="GP78" s="71">
        <f ca="1">GetDiscardScore($ER78:EZ78,GP$1)</f>
        <v>0</v>
      </c>
      <c r="GQ78" s="71">
        <f ca="1">GetDiscardScore($ER78:FA78,GQ$1)</f>
        <v>0</v>
      </c>
      <c r="GR78" s="71">
        <f ca="1">GetDiscardScore($ER78:FB78,GR$1)</f>
        <v>0</v>
      </c>
      <c r="GS78" s="71">
        <f ca="1">GetDiscardScore($ER78:FC78,GS$1)</f>
        <v>0</v>
      </c>
      <c r="GT78" s="71">
        <f ca="1">GetDiscardScore($ER78:FD78,GT$1)</f>
        <v>0</v>
      </c>
      <c r="GU78" s="71">
        <f ca="1">GetDiscardScore($ER78:FE78,GU$1)</f>
        <v>0</v>
      </c>
      <c r="GV78" s="71">
        <f ca="1">GetDiscardScore($ER78:FF78,GV$1)</f>
        <v>0</v>
      </c>
      <c r="GW78" s="71">
        <f ca="1">GetDiscardScore($ER78:FG78,GW$1)</f>
        <v>0</v>
      </c>
      <c r="GX78" s="71">
        <f ca="1">GetDiscardScore($ER78:FH78,GX$1)</f>
        <v>0</v>
      </c>
      <c r="GY78" s="71">
        <f ca="1">GetDiscardScore($ER78:FI78,GY$1)</f>
        <v>0</v>
      </c>
      <c r="GZ78" s="71">
        <f ca="1">GetDiscardScore($ER78:FJ78,GZ$1)</f>
        <v>0</v>
      </c>
      <c r="HA78" s="71">
        <f ca="1">GetDiscardScore($ER78:FK78,HA$1)</f>
        <v>0</v>
      </c>
      <c r="HB78" s="73" t="str">
        <f t="shared" ca="1" si="197"/>
        <v/>
      </c>
      <c r="HC78" s="72" t="str">
        <f ca="1">IF(HB78&lt;&gt;"",RANK(HB78,HB$5:INDIRECT(HC$1,TRUE),0),"")</f>
        <v/>
      </c>
      <c r="HD78" s="70" t="str">
        <f t="shared" ca="1" si="198"/>
        <v/>
      </c>
    </row>
    <row r="79" spans="1:212" s="51" customFormat="1" ht="11.25">
      <c r="A79" s="41">
        <v>75</v>
      </c>
      <c r="B79" s="41" t="str">
        <f ca="1">IF('Raw Data'!B77&lt;&gt;"",'Raw Data'!B77,"")</f>
        <v/>
      </c>
      <c r="C79" s="51" t="str">
        <f ca="1">IF('Raw Data'!C77&lt;&gt;"",'Raw Data'!C77,"")</f>
        <v/>
      </c>
      <c r="D79" s="42" t="str">
        <f t="shared" ca="1" si="132"/>
        <v/>
      </c>
      <c r="E79" s="69" t="str">
        <f t="shared" ca="1" si="133"/>
        <v/>
      </c>
      <c r="F79" s="99" t="str">
        <f t="shared" ca="1" si="111"/>
        <v/>
      </c>
      <c r="G79" s="111" t="str">
        <f ca="1">IF(AND('Raw Data'!D77&lt;&gt;"",'Raw Data'!D77&lt;&gt;0),ROUNDDOWN('Raw Data'!D77,Title!$M$1),"")</f>
        <v/>
      </c>
      <c r="H79" s="109" t="str">
        <f ca="1">IF(AND('Raw Data'!E77&lt;&gt;"",'Raw Data'!E77&lt;&gt;0),'Raw Data'!E77,"")</f>
        <v/>
      </c>
      <c r="I79" s="97" t="str">
        <f ca="1">IF(AND(G79&lt;&gt;"",G79&gt;0),IF(Title!$K$1=0,ROUNDDOWN((1000*G$1)/G79,2),ROUND((1000*G$1)/G79,2)),IF(G79="","",0))</f>
        <v/>
      </c>
      <c r="J79" s="51" t="str">
        <f ca="1">IF(K79&lt;&gt;0,RANK(K79,K$5:INDIRECT(J$1,TRUE)),"")</f>
        <v/>
      </c>
      <c r="K79" s="71">
        <f t="shared" ca="1" si="89"/>
        <v>0</v>
      </c>
      <c r="L79" s="71" t="str">
        <f t="shared" ca="1" si="112"/>
        <v/>
      </c>
      <c r="M79" s="104" t="str">
        <f ca="1">IF(L79&lt;&gt;"",RANK(L79,L$5:INDIRECT(M$1,TRUE)),"")</f>
        <v/>
      </c>
      <c r="N79" s="111" t="str">
        <f ca="1">IF(AND('Raw Data'!F77&lt;&gt;"",'Raw Data'!F77&lt;&gt;0),ROUNDDOWN('Raw Data'!F77,Title!$M$1),"")</f>
        <v/>
      </c>
      <c r="O79" s="109" t="str">
        <f ca="1">IF(AND('Raw Data'!G77&lt;&gt;"",'Raw Data'!G77&lt;&gt;0),'Raw Data'!G77,"")</f>
        <v/>
      </c>
      <c r="P79" s="97" t="str">
        <f ca="1">IF(AND(N79&gt;0,N79&lt;&gt;""),IF(Title!$K$1=0,ROUNDDOWN((1000*N$1)/N79,2),ROUND((1000*N$1)/N79,2)),IF(N79="","",0))</f>
        <v/>
      </c>
      <c r="Q79" s="51" t="str">
        <f ca="1">IF(OR(N79&lt;&gt;"",O79&lt;&gt;""),RANK(R79,R$5:INDIRECT(Q$1,TRUE)),"")</f>
        <v/>
      </c>
      <c r="R79" s="71" t="str">
        <f t="shared" ca="1" si="134"/>
        <v/>
      </c>
      <c r="S79" s="71" t="str">
        <f t="shared" ca="1" si="113"/>
        <v/>
      </c>
      <c r="T79" s="104" t="str">
        <f ca="1">IF(S79&lt;&gt;"",RANK(S79,S$5:INDIRECT(T$1,TRUE)),"")</f>
        <v/>
      </c>
      <c r="U79" s="111" t="str">
        <f ca="1">IF(AND('Raw Data'!H77&lt;&gt;"",'Raw Data'!H77&lt;&gt;0),ROUNDDOWN('Raw Data'!H77,Title!$M$1),"")</f>
        <v/>
      </c>
      <c r="V79" s="109" t="str">
        <f ca="1">IF(AND('Raw Data'!I77&lt;&gt;"",'Raw Data'!I77&lt;&gt;0),'Raw Data'!I77,"")</f>
        <v/>
      </c>
      <c r="W79" s="97" t="str">
        <f ca="1">IF(AND(U79&gt;0,U79&lt;&gt;""),IF(Title!$K$1=0,ROUNDDOWN((1000*U$1)/U79,2),ROUND((1000*U$1)/U79,2)),IF(U79="","",0))</f>
        <v/>
      </c>
      <c r="X79" s="51" t="str">
        <f ca="1">IF(OR(U79&lt;&gt;"",V79&lt;&gt;""),RANK(Y79,Y$5:INDIRECT(X$1,TRUE)),"")</f>
        <v/>
      </c>
      <c r="Y79" s="71" t="str">
        <f t="shared" ca="1" si="135"/>
        <v/>
      </c>
      <c r="Z79" s="71" t="str">
        <f t="shared" ca="1" si="114"/>
        <v/>
      </c>
      <c r="AA79" s="104" t="str">
        <f ca="1">IF(Z79&lt;&gt;"",RANK(Z79,Z$5:INDIRECT(AA$1,TRUE)),"")</f>
        <v/>
      </c>
      <c r="AB79" s="111" t="str">
        <f ca="1">IF(AND('Raw Data'!J77&lt;&gt;"",'Raw Data'!J77&lt;&gt;0),ROUNDDOWN('Raw Data'!J77,Title!$M$1),"")</f>
        <v/>
      </c>
      <c r="AC79" s="109" t="str">
        <f ca="1">IF(AND('Raw Data'!K77&lt;&gt;"",'Raw Data'!K77&lt;&gt;0),'Raw Data'!K77,"")</f>
        <v/>
      </c>
      <c r="AD79" s="97" t="str">
        <f ca="1">IF(AND(AB79&gt;0,AB79&lt;&gt;""),IF(Title!$K$1=0,ROUNDDOWN((1000*AB$1)/AB79,2),ROUND((1000*AB$1)/AB79,2)),IF(AB79="","",0))</f>
        <v/>
      </c>
      <c r="AE79" s="51" t="str">
        <f ca="1">IF(OR(AB79&lt;&gt;"",AC79&lt;&gt;""),RANK(AF79,AF$5:INDIRECT(AE$1,TRUE)),"")</f>
        <v/>
      </c>
      <c r="AF79" s="71" t="str">
        <f t="shared" ca="1" si="136"/>
        <v/>
      </c>
      <c r="AG79" s="71" t="str">
        <f t="shared" ca="1" si="115"/>
        <v/>
      </c>
      <c r="AH79" s="104" t="str">
        <f ca="1">IF(AG79&lt;&gt;"",RANK(AG79,AG$5:INDIRECT(AH$1,TRUE)),"")</f>
        <v/>
      </c>
      <c r="AI79" s="111" t="str">
        <f ca="1">IF(AND('Raw Data'!L77&lt;&gt;"",'Raw Data'!L77&lt;&gt;0),ROUNDDOWN('Raw Data'!L77,Title!$M$1),"")</f>
        <v/>
      </c>
      <c r="AJ79" s="109" t="str">
        <f ca="1">IF(AND('Raw Data'!M77&lt;&gt;"",'Raw Data'!M77&lt;&gt;0),'Raw Data'!M77,"")</f>
        <v/>
      </c>
      <c r="AK79" s="97" t="str">
        <f ca="1">IF(AND(AI79&gt;0,AI79&lt;&gt;""),IF(Title!$K$1=0,ROUNDDOWN((1000*AI$1)/AI79,2),ROUND((1000*AI$1)/AI79,2)),IF(AI79="","",0))</f>
        <v/>
      </c>
      <c r="AL79" s="51" t="str">
        <f ca="1">IF(OR(AI79&lt;&gt;"",AJ79&lt;&gt;""),RANK(AM79,AM$5:INDIRECT(AL$1,TRUE)),"")</f>
        <v/>
      </c>
      <c r="AM79" s="71" t="str">
        <f t="shared" ca="1" si="137"/>
        <v/>
      </c>
      <c r="AN79" s="71" t="str">
        <f t="shared" ca="1" si="116"/>
        <v/>
      </c>
      <c r="AO79" s="104" t="str">
        <f ca="1">IF(AN79&lt;&gt;"",RANK(AN79,AN$5:INDIRECT(AO$1,TRUE)),"")</f>
        <v/>
      </c>
      <c r="AP79" s="111" t="str">
        <f ca="1">IF(AND('Raw Data'!N77&lt;&gt;"",'Raw Data'!N77&lt;&gt;0),ROUNDDOWN('Raw Data'!N77,Title!$M$1),"")</f>
        <v/>
      </c>
      <c r="AQ79" s="109" t="str">
        <f ca="1">IF(AND('Raw Data'!O77&lt;&gt;"",'Raw Data'!O77&lt;&gt;0),'Raw Data'!O77,"")</f>
        <v/>
      </c>
      <c r="AR79" s="97" t="str">
        <f ca="1">IF(AND(AP79&gt;0,AP79&lt;&gt;""),IF(Title!$K$1=0,ROUNDDOWN((1000*AP$1)/AP79,2),ROUND((1000*AP$1)/AP79,2)),IF(AP79="","",0))</f>
        <v/>
      </c>
      <c r="AS79" s="51" t="str">
        <f ca="1">IF(OR(AP79&lt;&gt;"",AQ79&lt;&gt;""),RANK(AT79,AT$5:INDIRECT(AS$1,TRUE)),"")</f>
        <v/>
      </c>
      <c r="AT79" s="71" t="str">
        <f t="shared" ca="1" si="138"/>
        <v/>
      </c>
      <c r="AU79" s="71" t="str">
        <f t="shared" ca="1" si="117"/>
        <v/>
      </c>
      <c r="AV79" s="104" t="str">
        <f ca="1">IF(AU79&lt;&gt;"",RANK(AU79,AU$5:INDIRECT(AV$1,TRUE)),"")</f>
        <v/>
      </c>
      <c r="AW79" s="111" t="str">
        <f ca="1">IF(AND('Raw Data'!P77&lt;&gt;"",'Raw Data'!P77&lt;&gt;0),ROUNDDOWN('Raw Data'!P77,Title!$M$1),"")</f>
        <v/>
      </c>
      <c r="AX79" s="109" t="str">
        <f ca="1">IF(AND('Raw Data'!Q77&lt;&gt;"",'Raw Data'!Q77&lt;&gt;0),'Raw Data'!Q77,"")</f>
        <v/>
      </c>
      <c r="AY79" s="97" t="str">
        <f ca="1">IF(AND(AW79&gt;0,AW79&lt;&gt;""),IF(Title!$K$1=0,ROUNDDOWN((1000*AW$1)/AW79,2),ROUND((1000*AW$1)/AW79,2)),IF(AW79="","",0))</f>
        <v/>
      </c>
      <c r="AZ79" s="51" t="str">
        <f ca="1">IF(OR(AW79&lt;&gt;"",AX79&lt;&gt;""),RANK(BA79,BA$5:INDIRECT(AZ$1,TRUE)),"")</f>
        <v/>
      </c>
      <c r="BA79" s="71" t="str">
        <f t="shared" ca="1" si="139"/>
        <v/>
      </c>
      <c r="BB79" s="71" t="str">
        <f t="shared" ca="1" si="118"/>
        <v/>
      </c>
      <c r="BC79" s="104" t="str">
        <f ca="1">IF(BB79&lt;&gt;"",RANK(BB79,BB$5:INDIRECT(BC$1,TRUE)),"")</f>
        <v/>
      </c>
      <c r="BD79" s="111" t="str">
        <f ca="1">IF(AND('Raw Data'!R77&lt;&gt;"",'Raw Data'!R77&lt;&gt;0),ROUNDDOWN('Raw Data'!R77,Title!$M$1),"")</f>
        <v/>
      </c>
      <c r="BE79" s="109" t="str">
        <f ca="1">IF(AND('Raw Data'!S77&lt;&gt;"",'Raw Data'!S77&lt;&gt;0),'Raw Data'!S77,"")</f>
        <v/>
      </c>
      <c r="BF79" s="97" t="str">
        <f ca="1">IF(AND(BD79&gt;0,BD79&lt;&gt;""),IF(Title!$K$1=0,ROUNDDOWN((1000*BD$1)/BD79,2),ROUND((1000*BD$1)/BD79,2)),IF(BD79="","",0))</f>
        <v/>
      </c>
      <c r="BG79" s="51" t="str">
        <f ca="1">IF(OR(BD79&lt;&gt;"",BE79&lt;&gt;""),RANK(BH79,BH$5:INDIRECT(BG$1,TRUE)),"")</f>
        <v/>
      </c>
      <c r="BH79" s="71" t="str">
        <f t="shared" ca="1" si="140"/>
        <v/>
      </c>
      <c r="BI79" s="71" t="str">
        <f t="shared" ca="1" si="119"/>
        <v/>
      </c>
      <c r="BJ79" s="104" t="str">
        <f ca="1">IF(BI79&lt;&gt;"",RANK(BI79,BI$5:INDIRECT(BJ$1,TRUE)),"")</f>
        <v/>
      </c>
      <c r="BK79" s="111" t="str">
        <f ca="1">IF(AND('Raw Data'!T77&lt;&gt;"",'Raw Data'!T77&lt;&gt;0),ROUNDDOWN('Raw Data'!T77,Title!$M$1),"")</f>
        <v/>
      </c>
      <c r="BL79" s="109" t="str">
        <f ca="1">IF(AND('Raw Data'!U77&lt;&gt;"",'Raw Data'!U77&lt;&gt;0),'Raw Data'!U77,"")</f>
        <v/>
      </c>
      <c r="BM79" s="97" t="str">
        <f t="shared" ca="1" si="141"/>
        <v/>
      </c>
      <c r="BN79" s="51" t="str">
        <f ca="1">IF(OR(BK79&lt;&gt;"",BL79&lt;&gt;""),RANK(BO79,BO$5:INDIRECT(BN$1,TRUE)),"")</f>
        <v/>
      </c>
      <c r="BO79" s="71" t="str">
        <f t="shared" ca="1" si="142"/>
        <v/>
      </c>
      <c r="BP79" s="71" t="str">
        <f t="shared" ca="1" si="120"/>
        <v/>
      </c>
      <c r="BQ79" s="104" t="str">
        <f ca="1">IF(BP79&lt;&gt;"",RANK(BP79,BP$5:INDIRECT(BQ$1,TRUE)),"")</f>
        <v/>
      </c>
      <c r="BR79" s="111" t="str">
        <f ca="1">IF(AND('Raw Data'!V77&lt;&gt;"",'Raw Data'!V77&lt;&gt;0),ROUNDDOWN('Raw Data'!V77,Title!$M$1),"")</f>
        <v/>
      </c>
      <c r="BS79" s="109" t="str">
        <f ca="1">IF(AND('Raw Data'!W77&lt;&gt;"",'Raw Data'!W77&lt;&gt;0),'Raw Data'!W77,"")</f>
        <v/>
      </c>
      <c r="BT79" s="97" t="str">
        <f ca="1">IF(AND(BR79&gt;0,BR79&lt;&gt;""),IF(Title!$K$1=0,ROUNDDOWN((1000*BR$1)/BR79,2),ROUND((1000*BR$1)/BR79,2)),IF(BR79="","",0))</f>
        <v/>
      </c>
      <c r="BU79" s="51" t="str">
        <f ca="1">IF(OR(BR79&lt;&gt;"",BS79&lt;&gt;""),RANK(BV79,BV$5:INDIRECT(BU$1,TRUE)),"")</f>
        <v/>
      </c>
      <c r="BV79" s="71" t="str">
        <f t="shared" ca="1" si="143"/>
        <v/>
      </c>
      <c r="BW79" s="71" t="str">
        <f t="shared" ca="1" si="121"/>
        <v/>
      </c>
      <c r="BX79" s="104" t="str">
        <f ca="1">IF(BW79&lt;&gt;"",RANK(BW79,BW$5:INDIRECT(BX$1,TRUE)),"")</f>
        <v/>
      </c>
      <c r="BY79" s="111" t="str">
        <f ca="1">IF(AND('Raw Data'!X77&lt;&gt;"",'Raw Data'!X77&lt;&gt;0),ROUNDDOWN('Raw Data'!X77,Title!$M$1),"")</f>
        <v/>
      </c>
      <c r="BZ79" s="109" t="str">
        <f ca="1">IF(AND('Raw Data'!Y77&lt;&gt;"",'Raw Data'!Y77&lt;&gt;0),'Raw Data'!Y77,"")</f>
        <v/>
      </c>
      <c r="CA79" s="97" t="str">
        <f ca="1">IF(AND(BY79&gt;0,BY79&lt;&gt;""),IF(Title!$K$1=0,ROUNDDOWN((1000*BY$1)/BY79,2),ROUND((1000*BY$1)/BY79,2)),IF(BY79="","",0))</f>
        <v/>
      </c>
      <c r="CB79" s="51" t="str">
        <f ca="1">IF(OR(BY79&lt;&gt;"",BZ79&lt;&gt;""),RANK(CC79,CC$5:INDIRECT(CB$1,TRUE)),"")</f>
        <v/>
      </c>
      <c r="CC79" s="71" t="str">
        <f t="shared" ca="1" si="144"/>
        <v/>
      </c>
      <c r="CD79" s="71" t="str">
        <f t="shared" ca="1" si="122"/>
        <v/>
      </c>
      <c r="CE79" s="104" t="str">
        <f ca="1">IF(CD79&lt;&gt;"",RANK(CD79,CD$5:INDIRECT(CE$1,TRUE)),"")</f>
        <v/>
      </c>
      <c r="CF79" s="111" t="str">
        <f ca="1">IF(AND('Raw Data'!Z77&lt;&gt;"",'Raw Data'!Z77&lt;&gt;0),ROUNDDOWN('Raw Data'!Z77,Title!$M$1),"")</f>
        <v/>
      </c>
      <c r="CG79" s="109" t="str">
        <f ca="1">IF(AND('Raw Data'!AA77&lt;&gt;"",'Raw Data'!AA77&lt;&gt;0),'Raw Data'!AA77,"")</f>
        <v/>
      </c>
      <c r="CH79" s="97" t="str">
        <f ca="1">IF(AND(CF79&gt;0,CF79&lt;&gt;""),IF(Title!$K$1=0,ROUNDDOWN((1000*CF$1)/CF79,2),ROUND((1000*CF$1)/CF79,2)),IF(CF79="","",0))</f>
        <v/>
      </c>
      <c r="CI79" s="51" t="str">
        <f ca="1">IF(OR(CF79&lt;&gt;"",CG79&lt;&gt;""),RANK(CJ79,CJ$5:INDIRECT(CI$1,TRUE)),"")</f>
        <v/>
      </c>
      <c r="CJ79" s="71" t="str">
        <f t="shared" ca="1" si="145"/>
        <v/>
      </c>
      <c r="CK79" s="71" t="str">
        <f t="shared" ca="1" si="123"/>
        <v/>
      </c>
      <c r="CL79" s="104" t="str">
        <f ca="1">IF(CK79&lt;&gt;"",RANK(CK79,CK$5:INDIRECT(CL$1,TRUE)),"")</f>
        <v/>
      </c>
      <c r="CM79" s="111" t="str">
        <f ca="1">IF(AND('Raw Data'!AB77&lt;&gt;"",'Raw Data'!AB77&lt;&gt;0),ROUNDDOWN('Raw Data'!AB77,Title!$M$1),"")</f>
        <v/>
      </c>
      <c r="CN79" s="109" t="str">
        <f ca="1">IF(AND('Raw Data'!AC77&lt;&gt;"",'Raw Data'!AC77&lt;&gt;0),'Raw Data'!AC77,"")</f>
        <v/>
      </c>
      <c r="CO79" s="97" t="str">
        <f ca="1">IF(AND(CM79&gt;0,CM79&lt;&gt;""),IF(Title!$K$1=0,ROUNDDOWN((1000*CM$1)/CM79,2),ROUND((1000*CM$1)/CM79,2)),IF(CM79="","",0))</f>
        <v/>
      </c>
      <c r="CP79" s="51" t="str">
        <f ca="1">IF(OR(CM79&lt;&gt;"",CN79&lt;&gt;""),RANK(CQ79,CQ$5:INDIRECT(CP$1,TRUE)),"")</f>
        <v/>
      </c>
      <c r="CQ79" s="71" t="str">
        <f t="shared" ca="1" si="146"/>
        <v/>
      </c>
      <c r="CR79" s="71" t="str">
        <f t="shared" ca="1" si="124"/>
        <v/>
      </c>
      <c r="CS79" s="104" t="str">
        <f ca="1">IF(CR79&lt;&gt;"",RANK(CR79,CR$5:INDIRECT(CS$1,TRUE)),"")</f>
        <v/>
      </c>
      <c r="CT79" s="111" t="str">
        <f ca="1">IF(AND('Raw Data'!AD77&lt;&gt;"",'Raw Data'!AD77&lt;&gt;0),ROUNDDOWN('Raw Data'!AD77,Title!$M$1),"")</f>
        <v/>
      </c>
      <c r="CU79" s="109" t="str">
        <f ca="1">IF(AND('Raw Data'!AE77&lt;&gt;"",'Raw Data'!AE77&lt;&gt;0),'Raw Data'!AE77,"")</f>
        <v/>
      </c>
      <c r="CV79" s="97" t="str">
        <f ca="1">IF(AND(CT79&gt;0,CT79&lt;&gt;""),IF(Title!$K$1=0,ROUNDDOWN((1000*CT$1)/CT79,2),ROUND((1000*CT$1)/CT79,2)),IF(CT79="","",0))</f>
        <v/>
      </c>
      <c r="CW79" s="51" t="str">
        <f ca="1">IF(OR(CT79&lt;&gt;"",CU79&lt;&gt;""),RANK(CX79,CX$5:INDIRECT(CW$1,TRUE)),"")</f>
        <v/>
      </c>
      <c r="CX79" s="71" t="str">
        <f t="shared" ca="1" si="147"/>
        <v/>
      </c>
      <c r="CY79" s="71" t="str">
        <f t="shared" ca="1" si="125"/>
        <v/>
      </c>
      <c r="CZ79" s="104" t="str">
        <f ca="1">IF(CY79&lt;&gt;"",RANK(CY79,CY$5:INDIRECT(CZ$1,TRUE)),"")</f>
        <v/>
      </c>
      <c r="DA79" s="111" t="str">
        <f ca="1">IF(AND('Raw Data'!AF77&lt;&gt;"",'Raw Data'!AF77&lt;&gt;0),ROUNDDOWN('Raw Data'!AF77,Title!$M$1),"")</f>
        <v/>
      </c>
      <c r="DB79" s="109" t="str">
        <f ca="1">IF(AND('Raw Data'!AG77&lt;&gt;"",'Raw Data'!AG77&lt;&gt;0),'Raw Data'!AG77,"")</f>
        <v/>
      </c>
      <c r="DC79" s="97" t="str">
        <f ca="1">IF(AND(DA79&gt;0,DA79&lt;&gt;""),IF(Title!$K$1=0,ROUNDDOWN((1000*DA$1)/DA79,2),ROUND((1000*DA$1)/DA79,2)),IF(DA79="","",0))</f>
        <v/>
      </c>
      <c r="DD79" s="51" t="str">
        <f ca="1">IF(OR(DA79&lt;&gt;"",DB79&lt;&gt;""),RANK(DE79,DE$5:INDIRECT(DD$1,TRUE)),"")</f>
        <v/>
      </c>
      <c r="DE79" s="71" t="str">
        <f t="shared" ca="1" si="148"/>
        <v/>
      </c>
      <c r="DF79" s="71" t="str">
        <f t="shared" ca="1" si="126"/>
        <v/>
      </c>
      <c r="DG79" s="104" t="str">
        <f ca="1">IF(DF79&lt;&gt;"",RANK(DF79,DF$5:INDIRECT(DG$1,TRUE)),"")</f>
        <v/>
      </c>
      <c r="DH79" s="111" t="str">
        <f ca="1">IF(AND('Raw Data'!AH77&lt;&gt;"",'Raw Data'!AH77&lt;&gt;0),ROUNDDOWN('Raw Data'!AH77,Title!$M$1),"")</f>
        <v/>
      </c>
      <c r="DI79" s="109" t="str">
        <f ca="1">IF(AND('Raw Data'!AI77&lt;&gt;"",'Raw Data'!AI77&lt;&gt;0),'Raw Data'!AI77,"")</f>
        <v/>
      </c>
      <c r="DJ79" s="97" t="str">
        <f ca="1">IF(AND(DH79&gt;0,DH79&lt;&gt;""),IF(Title!$K$1=0,ROUNDDOWN((1000*DH$1)/DH79,2),ROUND((1000*DH$1)/DH79,2)),IF(DH79="","",0))</f>
        <v/>
      </c>
      <c r="DK79" s="51" t="str">
        <f ca="1">IF(OR(DH79&lt;&gt;"",DI79&lt;&gt;""),RANK(DL79,DL$5:INDIRECT(DK$1,TRUE)),"")</f>
        <v/>
      </c>
      <c r="DL79" s="71" t="str">
        <f t="shared" ca="1" si="149"/>
        <v/>
      </c>
      <c r="DM79" s="71" t="str">
        <f t="shared" ca="1" si="127"/>
        <v/>
      </c>
      <c r="DN79" s="104" t="str">
        <f ca="1">IF(DM79&lt;&gt;"",RANK(DM79,DM$5:INDIRECT(DN$1,TRUE)),"")</f>
        <v/>
      </c>
      <c r="DO79" s="111" t="str">
        <f ca="1">IF(AND('Raw Data'!AJ77&lt;&gt;"",'Raw Data'!AJ77&lt;&gt;0),ROUNDDOWN('Raw Data'!AJ77,Title!$M$1),"")</f>
        <v/>
      </c>
      <c r="DP79" s="109" t="str">
        <f ca="1">IF(AND('Raw Data'!AK77&lt;&gt;"",'Raw Data'!AK77&lt;&gt;0),'Raw Data'!AK77,"")</f>
        <v/>
      </c>
      <c r="DQ79" s="97" t="str">
        <f ca="1">IF(AND(DO79&gt;0,DO79&lt;&gt;""),IF(Title!$K$1=0,ROUNDDOWN((1000*DO$1)/DO79,2),ROUND((1000*DO$1)/DO79,2)),IF(DO79="","",0))</f>
        <v/>
      </c>
      <c r="DR79" s="51" t="str">
        <f ca="1">IF(OR(DO79&lt;&gt;"",DP79&lt;&gt;""),RANK(DS79,DS$5:INDIRECT(DR$1,TRUE)),"")</f>
        <v/>
      </c>
      <c r="DS79" s="71" t="str">
        <f t="shared" ca="1" si="150"/>
        <v/>
      </c>
      <c r="DT79" s="71" t="str">
        <f t="shared" ca="1" si="128"/>
        <v/>
      </c>
      <c r="DU79" s="104" t="str">
        <f ca="1">IF(DT79&lt;&gt;"",RANK(DT79,DT$5:INDIRECT(DU$1,TRUE)),"")</f>
        <v/>
      </c>
      <c r="DV79" s="111" t="str">
        <f ca="1">IF(AND('Raw Data'!AL77&lt;&gt;"",'Raw Data'!AL77&lt;&gt;0),ROUNDDOWN('Raw Data'!AL77,Title!$M$1),"")</f>
        <v/>
      </c>
      <c r="DW79" s="109" t="str">
        <f ca="1">IF(AND('Raw Data'!AM77&lt;&gt;"",'Raw Data'!AM77&lt;&gt;0),'Raw Data'!AM77,"")</f>
        <v/>
      </c>
      <c r="DX79" s="97" t="str">
        <f ca="1">IF(AND(DV79&gt;0,DV79&lt;&gt;""),IF(Title!$K$1=0,ROUNDDOWN((1000*DV$1)/DV79,2),ROUND((1000*DV$1)/DV79,2)),IF(DV79="","",0))</f>
        <v/>
      </c>
      <c r="DY79" s="51" t="str">
        <f ca="1">IF(OR(DV79&lt;&gt;"",DW79&lt;&gt;""),RANK(DZ79,DZ$5:INDIRECT(DY$1,TRUE)),"")</f>
        <v/>
      </c>
      <c r="DZ79" s="71" t="str">
        <f t="shared" ca="1" si="151"/>
        <v/>
      </c>
      <c r="EA79" s="71" t="str">
        <f t="shared" ca="1" si="129"/>
        <v/>
      </c>
      <c r="EB79" s="104" t="str">
        <f ca="1">IF(EA79&lt;&gt;"",RANK(EA79,EA$5:INDIRECT(EB$1,TRUE)),"")</f>
        <v/>
      </c>
      <c r="EC79" s="111" t="str">
        <f ca="1">IF(AND('Raw Data'!AN77&lt;&gt;"",'Raw Data'!AN77&lt;&gt;0),ROUNDDOWN('Raw Data'!AN77,Title!$M$1),"")</f>
        <v/>
      </c>
      <c r="ED79" s="109" t="str">
        <f ca="1">IF(AND('Raw Data'!AO77&lt;&gt;"",'Raw Data'!AO77&lt;&gt;0),'Raw Data'!AO77,"")</f>
        <v/>
      </c>
      <c r="EE79" s="97" t="str">
        <f ca="1">IF(AND(EC79&gt;0,EC79&lt;&gt;""),IF(Title!$K$1=0,ROUNDDOWN((1000*EC$1)/EC79,2),ROUND((1000*EC$1)/EC79,2)),IF(EC79="","",0))</f>
        <v/>
      </c>
      <c r="EF79" s="51" t="str">
        <f ca="1">IF(OR(EC79&lt;&gt;"",ED79&lt;&gt;""),RANK(EG79,EG$5:INDIRECT(EF$1,TRUE)),"")</f>
        <v/>
      </c>
      <c r="EG79" s="71" t="str">
        <f t="shared" ca="1" si="152"/>
        <v/>
      </c>
      <c r="EH79" s="71" t="str">
        <f t="shared" ca="1" si="130"/>
        <v/>
      </c>
      <c r="EI79" s="104" t="str">
        <f ca="1">IF(EH79&lt;&gt;"",RANK(EH79,EH$5:INDIRECT(EI$1,TRUE)),"")</f>
        <v/>
      </c>
      <c r="EJ79" s="111" t="str">
        <f ca="1">IF(AND('Raw Data'!AP77&lt;&gt;"",'Raw Data'!AP77&lt;&gt;0),ROUNDDOWN('Raw Data'!AP77,Title!$M$1),"")</f>
        <v/>
      </c>
      <c r="EK79" s="106" t="str">
        <f ca="1">IF(AND('Raw Data'!AQ77&lt;&gt;"",'Raw Data'!AQ77&lt;&gt;0),'Raw Data'!AQ77,"")</f>
        <v/>
      </c>
      <c r="EL79" s="97" t="str">
        <f ca="1">IF(AND(EJ79&gt;0,EJ79&lt;&gt;""),IF(Title!$K$1=0,ROUNDDOWN((1000*EJ$1)/EJ79,2),ROUND((1000*EJ$1)/EJ79,2)),IF(EJ79="","",0))</f>
        <v/>
      </c>
      <c r="EM79" s="51" t="str">
        <f ca="1">IF(OR(EJ79&lt;&gt;"",EK79&lt;&gt;""),RANK(EN79,EN$5:INDIRECT(EM$1,TRUE)),"")</f>
        <v/>
      </c>
      <c r="EN79" s="71" t="str">
        <f t="shared" ca="1" si="153"/>
        <v/>
      </c>
      <c r="EO79" s="71" t="str">
        <f t="shared" ca="1" si="131"/>
        <v/>
      </c>
      <c r="EP79" s="104" t="str">
        <f ca="1">IF(EO79&lt;&gt;"",RANK(EO79,EO$5:INDIRECT(EP$1,TRUE)),"")</f>
        <v/>
      </c>
      <c r="EQ79" s="51" t="str">
        <f t="shared" ca="1" si="154"/>
        <v>$ER$79:$FC$79</v>
      </c>
      <c r="ER79" s="71">
        <f t="shared" si="155"/>
        <v>0</v>
      </c>
      <c r="ES79" s="71">
        <f t="shared" ca="1" si="156"/>
        <v>0</v>
      </c>
      <c r="ET79" s="71">
        <f t="shared" ca="1" si="157"/>
        <v>0</v>
      </c>
      <c r="EU79" s="71">
        <f t="shared" ca="1" si="158"/>
        <v>0</v>
      </c>
      <c r="EV79" s="71">
        <f t="shared" ca="1" si="159"/>
        <v>0</v>
      </c>
      <c r="EW79" s="71">
        <f t="shared" ca="1" si="160"/>
        <v>0</v>
      </c>
      <c r="EX79" s="71">
        <f t="shared" ca="1" si="161"/>
        <v>0</v>
      </c>
      <c r="EY79" s="71">
        <f t="shared" ca="1" si="162"/>
        <v>0</v>
      </c>
      <c r="EZ79" s="71">
        <f t="shared" ca="1" si="163"/>
        <v>0</v>
      </c>
      <c r="FA79" s="71">
        <f t="shared" ca="1" si="164"/>
        <v>0</v>
      </c>
      <c r="FB79" s="71">
        <f t="shared" ca="1" si="165"/>
        <v>0</v>
      </c>
      <c r="FC79" s="71">
        <f t="shared" ca="1" si="166"/>
        <v>0</v>
      </c>
      <c r="FD79" s="71">
        <f t="shared" ca="1" si="167"/>
        <v>0</v>
      </c>
      <c r="FE79" s="71">
        <f t="shared" ca="1" si="168"/>
        <v>0</v>
      </c>
      <c r="FF79" s="71">
        <f t="shared" ca="1" si="169"/>
        <v>0</v>
      </c>
      <c r="FG79" s="71">
        <f t="shared" ca="1" si="170"/>
        <v>0</v>
      </c>
      <c r="FH79" s="71">
        <f t="shared" ca="1" si="171"/>
        <v>0</v>
      </c>
      <c r="FI79" s="71">
        <f t="shared" ca="1" si="172"/>
        <v>0</v>
      </c>
      <c r="FJ79" s="71">
        <f t="shared" ca="1" si="173"/>
        <v>0</v>
      </c>
      <c r="FK79" s="71">
        <f t="shared" ca="1" si="174"/>
        <v>0</v>
      </c>
      <c r="FL79" s="51" t="str">
        <f t="shared" si="175"/>
        <v>$FM$79:$FX$79</v>
      </c>
      <c r="FM79" s="72">
        <f t="shared" si="176"/>
        <v>0</v>
      </c>
      <c r="FN79" s="51">
        <f t="shared" si="177"/>
        <v>0</v>
      </c>
      <c r="FO79" s="51">
        <f t="shared" si="178"/>
        <v>0</v>
      </c>
      <c r="FP79" s="51">
        <f t="shared" si="179"/>
        <v>0</v>
      </c>
      <c r="FQ79" s="51">
        <f t="shared" si="180"/>
        <v>0</v>
      </c>
      <c r="FR79" s="51">
        <f t="shared" si="181"/>
        <v>0</v>
      </c>
      <c r="FS79" s="51">
        <f t="shared" si="182"/>
        <v>0</v>
      </c>
      <c r="FT79" s="51">
        <f t="shared" si="183"/>
        <v>0</v>
      </c>
      <c r="FU79" s="51">
        <f t="shared" si="184"/>
        <v>0</v>
      </c>
      <c r="FV79" s="51">
        <f t="shared" si="185"/>
        <v>0</v>
      </c>
      <c r="FW79" s="51">
        <f t="shared" si="186"/>
        <v>0</v>
      </c>
      <c r="FX79" s="51">
        <f t="shared" si="187"/>
        <v>0</v>
      </c>
      <c r="FY79" s="51">
        <f t="shared" si="188"/>
        <v>0</v>
      </c>
      <c r="FZ79" s="51">
        <f t="shared" si="189"/>
        <v>0</v>
      </c>
      <c r="GA79" s="51">
        <f t="shared" si="190"/>
        <v>0</v>
      </c>
      <c r="GB79" s="51">
        <f t="shared" si="191"/>
        <v>0</v>
      </c>
      <c r="GC79" s="51">
        <f t="shared" si="192"/>
        <v>0</v>
      </c>
      <c r="GD79" s="51">
        <f t="shared" si="193"/>
        <v>0</v>
      </c>
      <c r="GE79" s="51">
        <f t="shared" si="194"/>
        <v>0</v>
      </c>
      <c r="GF79" s="51">
        <f t="shared" si="195"/>
        <v>0</v>
      </c>
      <c r="GG79" s="51" t="str">
        <f t="shared" si="196"/>
        <v>GS79</v>
      </c>
      <c r="GH79" s="71">
        <f ca="1">GetDiscardScore($ER79:ER79,GH$1)</f>
        <v>0</v>
      </c>
      <c r="GI79" s="71">
        <f ca="1">GetDiscardScore($ER79:ES79,GI$1)</f>
        <v>0</v>
      </c>
      <c r="GJ79" s="71">
        <f ca="1">GetDiscardScore($ER79:ET79,GJ$1)</f>
        <v>0</v>
      </c>
      <c r="GK79" s="71">
        <f ca="1">GetDiscardScore($ER79:EU79,GK$1)</f>
        <v>0</v>
      </c>
      <c r="GL79" s="71">
        <f ca="1">GetDiscardScore($ER79:EV79,GL$1)</f>
        <v>0</v>
      </c>
      <c r="GM79" s="71">
        <f ca="1">GetDiscardScore($ER79:EW79,GM$1)</f>
        <v>0</v>
      </c>
      <c r="GN79" s="71">
        <f ca="1">GetDiscardScore($ER79:EX79,GN$1)</f>
        <v>0</v>
      </c>
      <c r="GO79" s="71">
        <f ca="1">GetDiscardScore($ER79:EY79,GO$1)</f>
        <v>0</v>
      </c>
      <c r="GP79" s="71">
        <f ca="1">GetDiscardScore($ER79:EZ79,GP$1)</f>
        <v>0</v>
      </c>
      <c r="GQ79" s="71">
        <f ca="1">GetDiscardScore($ER79:FA79,GQ$1)</f>
        <v>0</v>
      </c>
      <c r="GR79" s="71">
        <f ca="1">GetDiscardScore($ER79:FB79,GR$1)</f>
        <v>0</v>
      </c>
      <c r="GS79" s="71">
        <f ca="1">GetDiscardScore($ER79:FC79,GS$1)</f>
        <v>0</v>
      </c>
      <c r="GT79" s="71">
        <f ca="1">GetDiscardScore($ER79:FD79,GT$1)</f>
        <v>0</v>
      </c>
      <c r="GU79" s="71">
        <f ca="1">GetDiscardScore($ER79:FE79,GU$1)</f>
        <v>0</v>
      </c>
      <c r="GV79" s="71">
        <f ca="1">GetDiscardScore($ER79:FF79,GV$1)</f>
        <v>0</v>
      </c>
      <c r="GW79" s="71">
        <f ca="1">GetDiscardScore($ER79:FG79,GW$1)</f>
        <v>0</v>
      </c>
      <c r="GX79" s="71">
        <f ca="1">GetDiscardScore($ER79:FH79,GX$1)</f>
        <v>0</v>
      </c>
      <c r="GY79" s="71">
        <f ca="1">GetDiscardScore($ER79:FI79,GY$1)</f>
        <v>0</v>
      </c>
      <c r="GZ79" s="71">
        <f ca="1">GetDiscardScore($ER79:FJ79,GZ$1)</f>
        <v>0</v>
      </c>
      <c r="HA79" s="71">
        <f ca="1">GetDiscardScore($ER79:FK79,HA$1)</f>
        <v>0</v>
      </c>
      <c r="HB79" s="73" t="str">
        <f t="shared" ca="1" si="197"/>
        <v/>
      </c>
      <c r="HC79" s="72" t="str">
        <f ca="1">IF(HB79&lt;&gt;"",RANK(HB79,HB$5:INDIRECT(HC$1,TRUE),0),"")</f>
        <v/>
      </c>
      <c r="HD79" s="70" t="str">
        <f t="shared" ca="1" si="198"/>
        <v/>
      </c>
    </row>
    <row r="80" spans="1:212" s="74" customFormat="1" ht="11.25">
      <c r="A80" s="39">
        <v>76</v>
      </c>
      <c r="B80" s="39" t="str">
        <f ca="1">IF('Raw Data'!B78&lt;&gt;"",'Raw Data'!B78,"")</f>
        <v/>
      </c>
      <c r="C80" s="74" t="str">
        <f ca="1">IF('Raw Data'!C78&lt;&gt;"",'Raw Data'!C78,"")</f>
        <v/>
      </c>
      <c r="D80" s="40" t="str">
        <f t="shared" ca="1" si="132"/>
        <v/>
      </c>
      <c r="E80" s="75" t="str">
        <f t="shared" ca="1" si="133"/>
        <v/>
      </c>
      <c r="F80" s="100" t="str">
        <f t="shared" ca="1" si="111"/>
        <v/>
      </c>
      <c r="G80" s="114" t="str">
        <f ca="1">IF(AND('Raw Data'!D78&lt;&gt;"",'Raw Data'!D78&lt;&gt;0),ROUNDDOWN('Raw Data'!D78,Title!$M$1),"")</f>
        <v/>
      </c>
      <c r="H80" s="110" t="str">
        <f ca="1">IF(AND('Raw Data'!E78&lt;&gt;"",'Raw Data'!E78&lt;&gt;0),'Raw Data'!E78,"")</f>
        <v/>
      </c>
      <c r="I80" s="98" t="str">
        <f ca="1">IF(AND(G80&lt;&gt;"",G80&gt;0),IF(Title!$K$1=0,ROUNDDOWN((1000*G$1)/G80,2),ROUND((1000*G$1)/G80,2)),IF(G80="","",0))</f>
        <v/>
      </c>
      <c r="J80" s="74" t="str">
        <f ca="1">IF(K80&lt;&gt;0,RANK(K80,K$5:INDIRECT(J$1,TRUE)),"")</f>
        <v/>
      </c>
      <c r="K80" s="77">
        <f t="shared" ca="1" si="89"/>
        <v>0</v>
      </c>
      <c r="L80" s="77" t="str">
        <f t="shared" ca="1" si="112"/>
        <v/>
      </c>
      <c r="M80" s="105" t="str">
        <f ca="1">IF(L80&lt;&gt;"",RANK(L80,L$5:INDIRECT(M$1,TRUE)),"")</f>
        <v/>
      </c>
      <c r="N80" s="114" t="str">
        <f ca="1">IF(AND('Raw Data'!F78&lt;&gt;"",'Raw Data'!F78&lt;&gt;0),ROUNDDOWN('Raw Data'!F78,Title!$M$1),"")</f>
        <v/>
      </c>
      <c r="O80" s="110" t="str">
        <f ca="1">IF(AND('Raw Data'!G78&lt;&gt;"",'Raw Data'!G78&lt;&gt;0),'Raw Data'!G78,"")</f>
        <v/>
      </c>
      <c r="P80" s="98" t="str">
        <f ca="1">IF(AND(N80&gt;0,N80&lt;&gt;""),IF(Title!$K$1=0,ROUNDDOWN((1000*N$1)/N80,2),ROUND((1000*N$1)/N80,2)),IF(N80="","",0))</f>
        <v/>
      </c>
      <c r="Q80" s="74" t="str">
        <f ca="1">IF(OR(N80&lt;&gt;"",O80&lt;&gt;""),RANK(R80,R$5:INDIRECT(Q$1,TRUE)),"")</f>
        <v/>
      </c>
      <c r="R80" s="77" t="str">
        <f t="shared" ca="1" si="134"/>
        <v/>
      </c>
      <c r="S80" s="77" t="str">
        <f t="shared" ca="1" si="113"/>
        <v/>
      </c>
      <c r="T80" s="105" t="str">
        <f ca="1">IF(S80&lt;&gt;"",RANK(S80,S$5:INDIRECT(T$1,TRUE)),"")</f>
        <v/>
      </c>
      <c r="U80" s="114" t="str">
        <f ca="1">IF(AND('Raw Data'!H78&lt;&gt;"",'Raw Data'!H78&lt;&gt;0),ROUNDDOWN('Raw Data'!H78,Title!$M$1),"")</f>
        <v/>
      </c>
      <c r="V80" s="110" t="str">
        <f ca="1">IF(AND('Raw Data'!I78&lt;&gt;"",'Raw Data'!I78&lt;&gt;0),'Raw Data'!I78,"")</f>
        <v/>
      </c>
      <c r="W80" s="98" t="str">
        <f ca="1">IF(AND(U80&gt;0,U80&lt;&gt;""),IF(Title!$K$1=0,ROUNDDOWN((1000*U$1)/U80,2),ROUND((1000*U$1)/U80,2)),IF(U80="","",0))</f>
        <v/>
      </c>
      <c r="X80" s="74" t="str">
        <f ca="1">IF(OR(U80&lt;&gt;"",V80&lt;&gt;""),RANK(Y80,Y$5:INDIRECT(X$1,TRUE)),"")</f>
        <v/>
      </c>
      <c r="Y80" s="77" t="str">
        <f t="shared" ca="1" si="135"/>
        <v/>
      </c>
      <c r="Z80" s="77" t="str">
        <f t="shared" ca="1" si="114"/>
        <v/>
      </c>
      <c r="AA80" s="105" t="str">
        <f ca="1">IF(Z80&lt;&gt;"",RANK(Z80,Z$5:INDIRECT(AA$1,TRUE)),"")</f>
        <v/>
      </c>
      <c r="AB80" s="114" t="str">
        <f ca="1">IF(AND('Raw Data'!J78&lt;&gt;"",'Raw Data'!J78&lt;&gt;0),ROUNDDOWN('Raw Data'!J78,Title!$M$1),"")</f>
        <v/>
      </c>
      <c r="AC80" s="110" t="str">
        <f ca="1">IF(AND('Raw Data'!K78&lt;&gt;"",'Raw Data'!K78&lt;&gt;0),'Raw Data'!K78,"")</f>
        <v/>
      </c>
      <c r="AD80" s="98" t="str">
        <f ca="1">IF(AND(AB80&gt;0,AB80&lt;&gt;""),IF(Title!$K$1=0,ROUNDDOWN((1000*AB$1)/AB80,2),ROUND((1000*AB$1)/AB80,2)),IF(AB80="","",0))</f>
        <v/>
      </c>
      <c r="AE80" s="74" t="str">
        <f ca="1">IF(OR(AB80&lt;&gt;"",AC80&lt;&gt;""),RANK(AF80,AF$5:INDIRECT(AE$1,TRUE)),"")</f>
        <v/>
      </c>
      <c r="AF80" s="77" t="str">
        <f t="shared" ca="1" si="136"/>
        <v/>
      </c>
      <c r="AG80" s="77" t="str">
        <f t="shared" ca="1" si="115"/>
        <v/>
      </c>
      <c r="AH80" s="105" t="str">
        <f ca="1">IF(AG80&lt;&gt;"",RANK(AG80,AG$5:INDIRECT(AH$1,TRUE)),"")</f>
        <v/>
      </c>
      <c r="AI80" s="114" t="str">
        <f ca="1">IF(AND('Raw Data'!L78&lt;&gt;"",'Raw Data'!L78&lt;&gt;0),ROUNDDOWN('Raw Data'!L78,Title!$M$1),"")</f>
        <v/>
      </c>
      <c r="AJ80" s="110" t="str">
        <f ca="1">IF(AND('Raw Data'!M78&lt;&gt;"",'Raw Data'!M78&lt;&gt;0),'Raw Data'!M78,"")</f>
        <v/>
      </c>
      <c r="AK80" s="98" t="str">
        <f ca="1">IF(AND(AI80&gt;0,AI80&lt;&gt;""),IF(Title!$K$1=0,ROUNDDOWN((1000*AI$1)/AI80,2),ROUND((1000*AI$1)/AI80,2)),IF(AI80="","",0))</f>
        <v/>
      </c>
      <c r="AL80" s="74" t="str">
        <f ca="1">IF(OR(AI80&lt;&gt;"",AJ80&lt;&gt;""),RANK(AM80,AM$5:INDIRECT(AL$1,TRUE)),"")</f>
        <v/>
      </c>
      <c r="AM80" s="77" t="str">
        <f t="shared" ca="1" si="137"/>
        <v/>
      </c>
      <c r="AN80" s="77" t="str">
        <f t="shared" ca="1" si="116"/>
        <v/>
      </c>
      <c r="AO80" s="105" t="str">
        <f ca="1">IF(AN80&lt;&gt;"",RANK(AN80,AN$5:INDIRECT(AO$1,TRUE)),"")</f>
        <v/>
      </c>
      <c r="AP80" s="114" t="str">
        <f ca="1">IF(AND('Raw Data'!N78&lt;&gt;"",'Raw Data'!N78&lt;&gt;0),ROUNDDOWN('Raw Data'!N78,Title!$M$1),"")</f>
        <v/>
      </c>
      <c r="AQ80" s="110" t="str">
        <f ca="1">IF(AND('Raw Data'!O78&lt;&gt;"",'Raw Data'!O78&lt;&gt;0),'Raw Data'!O78,"")</f>
        <v/>
      </c>
      <c r="AR80" s="98" t="str">
        <f ca="1">IF(AND(AP80&gt;0,AP80&lt;&gt;""),IF(Title!$K$1=0,ROUNDDOWN((1000*AP$1)/AP80,2),ROUND((1000*AP$1)/AP80,2)),IF(AP80="","",0))</f>
        <v/>
      </c>
      <c r="AS80" s="74" t="str">
        <f ca="1">IF(OR(AP80&lt;&gt;"",AQ80&lt;&gt;""),RANK(AT80,AT$5:INDIRECT(AS$1,TRUE)),"")</f>
        <v/>
      </c>
      <c r="AT80" s="77" t="str">
        <f t="shared" ca="1" si="138"/>
        <v/>
      </c>
      <c r="AU80" s="77" t="str">
        <f t="shared" ca="1" si="117"/>
        <v/>
      </c>
      <c r="AV80" s="105" t="str">
        <f ca="1">IF(AU80&lt;&gt;"",RANK(AU80,AU$5:INDIRECT(AV$1,TRUE)),"")</f>
        <v/>
      </c>
      <c r="AW80" s="114" t="str">
        <f ca="1">IF(AND('Raw Data'!P78&lt;&gt;"",'Raw Data'!P78&lt;&gt;0),ROUNDDOWN('Raw Data'!P78,Title!$M$1),"")</f>
        <v/>
      </c>
      <c r="AX80" s="110" t="str">
        <f ca="1">IF(AND('Raw Data'!Q78&lt;&gt;"",'Raw Data'!Q78&lt;&gt;0),'Raw Data'!Q78,"")</f>
        <v/>
      </c>
      <c r="AY80" s="98" t="str">
        <f ca="1">IF(AND(AW80&gt;0,AW80&lt;&gt;""),IF(Title!$K$1=0,ROUNDDOWN((1000*AW$1)/AW80,2),ROUND((1000*AW$1)/AW80,2)),IF(AW80="","",0))</f>
        <v/>
      </c>
      <c r="AZ80" s="74" t="str">
        <f ca="1">IF(OR(AW80&lt;&gt;"",AX80&lt;&gt;""),RANK(BA80,BA$5:INDIRECT(AZ$1,TRUE)),"")</f>
        <v/>
      </c>
      <c r="BA80" s="77" t="str">
        <f t="shared" ca="1" si="139"/>
        <v/>
      </c>
      <c r="BB80" s="77" t="str">
        <f t="shared" ca="1" si="118"/>
        <v/>
      </c>
      <c r="BC80" s="105" t="str">
        <f ca="1">IF(BB80&lt;&gt;"",RANK(BB80,BB$5:INDIRECT(BC$1,TRUE)),"")</f>
        <v/>
      </c>
      <c r="BD80" s="114" t="str">
        <f ca="1">IF(AND('Raw Data'!R78&lt;&gt;"",'Raw Data'!R78&lt;&gt;0),ROUNDDOWN('Raw Data'!R78,Title!$M$1),"")</f>
        <v/>
      </c>
      <c r="BE80" s="110" t="str">
        <f ca="1">IF(AND('Raw Data'!S78&lt;&gt;"",'Raw Data'!S78&lt;&gt;0),'Raw Data'!S78,"")</f>
        <v/>
      </c>
      <c r="BF80" s="98" t="str">
        <f ca="1">IF(AND(BD80&gt;0,BD80&lt;&gt;""),IF(Title!$K$1=0,ROUNDDOWN((1000*BD$1)/BD80,2),ROUND((1000*BD$1)/BD80,2)),IF(BD80="","",0))</f>
        <v/>
      </c>
      <c r="BG80" s="74" t="str">
        <f ca="1">IF(OR(BD80&lt;&gt;"",BE80&lt;&gt;""),RANK(BH80,BH$5:INDIRECT(BG$1,TRUE)),"")</f>
        <v/>
      </c>
      <c r="BH80" s="77" t="str">
        <f t="shared" ca="1" si="140"/>
        <v/>
      </c>
      <c r="BI80" s="77" t="str">
        <f t="shared" ca="1" si="119"/>
        <v/>
      </c>
      <c r="BJ80" s="105" t="str">
        <f ca="1">IF(BI80&lt;&gt;"",RANK(BI80,BI$5:INDIRECT(BJ$1,TRUE)),"")</f>
        <v/>
      </c>
      <c r="BK80" s="114" t="str">
        <f ca="1">IF(AND('Raw Data'!T78&lt;&gt;"",'Raw Data'!T78&lt;&gt;0),ROUNDDOWN('Raw Data'!T78,Title!$M$1),"")</f>
        <v/>
      </c>
      <c r="BL80" s="110" t="str">
        <f ca="1">IF(AND('Raw Data'!U78&lt;&gt;"",'Raw Data'!U78&lt;&gt;0),'Raw Data'!U78,"")</f>
        <v/>
      </c>
      <c r="BM80" s="98" t="str">
        <f t="shared" ca="1" si="141"/>
        <v/>
      </c>
      <c r="BN80" s="74" t="str">
        <f ca="1">IF(OR(BK80&lt;&gt;"",BL80&lt;&gt;""),RANK(BO80,BO$5:INDIRECT(BN$1,TRUE)),"")</f>
        <v/>
      </c>
      <c r="BO80" s="77" t="str">
        <f t="shared" ca="1" si="142"/>
        <v/>
      </c>
      <c r="BP80" s="77" t="str">
        <f t="shared" ca="1" si="120"/>
        <v/>
      </c>
      <c r="BQ80" s="105" t="str">
        <f ca="1">IF(BP80&lt;&gt;"",RANK(BP80,BP$5:INDIRECT(BQ$1,TRUE)),"")</f>
        <v/>
      </c>
      <c r="BR80" s="114" t="str">
        <f ca="1">IF(AND('Raw Data'!V78&lt;&gt;"",'Raw Data'!V78&lt;&gt;0),ROUNDDOWN('Raw Data'!V78,Title!$M$1),"")</f>
        <v/>
      </c>
      <c r="BS80" s="110" t="str">
        <f ca="1">IF(AND('Raw Data'!W78&lt;&gt;"",'Raw Data'!W78&lt;&gt;0),'Raw Data'!W78,"")</f>
        <v/>
      </c>
      <c r="BT80" s="98" t="str">
        <f ca="1">IF(AND(BR80&gt;0,BR80&lt;&gt;""),IF(Title!$K$1=0,ROUNDDOWN((1000*BR$1)/BR80,2),ROUND((1000*BR$1)/BR80,2)),IF(BR80="","",0))</f>
        <v/>
      </c>
      <c r="BU80" s="74" t="str">
        <f ca="1">IF(OR(BR80&lt;&gt;"",BS80&lt;&gt;""),RANK(BV80,BV$5:INDIRECT(BU$1,TRUE)),"")</f>
        <v/>
      </c>
      <c r="BV80" s="77" t="str">
        <f t="shared" ca="1" si="143"/>
        <v/>
      </c>
      <c r="BW80" s="77" t="str">
        <f t="shared" ca="1" si="121"/>
        <v/>
      </c>
      <c r="BX80" s="105" t="str">
        <f ca="1">IF(BW80&lt;&gt;"",RANK(BW80,BW$5:INDIRECT(BX$1,TRUE)),"")</f>
        <v/>
      </c>
      <c r="BY80" s="114" t="str">
        <f ca="1">IF(AND('Raw Data'!X78&lt;&gt;"",'Raw Data'!X78&lt;&gt;0),ROUNDDOWN('Raw Data'!X78,Title!$M$1),"")</f>
        <v/>
      </c>
      <c r="BZ80" s="110" t="str">
        <f ca="1">IF(AND('Raw Data'!Y78&lt;&gt;"",'Raw Data'!Y78&lt;&gt;0),'Raw Data'!Y78,"")</f>
        <v/>
      </c>
      <c r="CA80" s="98" t="str">
        <f ca="1">IF(AND(BY80&gt;0,BY80&lt;&gt;""),IF(Title!$K$1=0,ROUNDDOWN((1000*BY$1)/BY80,2),ROUND((1000*BY$1)/BY80,2)),IF(BY80="","",0))</f>
        <v/>
      </c>
      <c r="CB80" s="74" t="str">
        <f ca="1">IF(OR(BY80&lt;&gt;"",BZ80&lt;&gt;""),RANK(CC80,CC$5:INDIRECT(CB$1,TRUE)),"")</f>
        <v/>
      </c>
      <c r="CC80" s="77" t="str">
        <f t="shared" ca="1" si="144"/>
        <v/>
      </c>
      <c r="CD80" s="77" t="str">
        <f t="shared" ca="1" si="122"/>
        <v/>
      </c>
      <c r="CE80" s="105" t="str">
        <f ca="1">IF(CD80&lt;&gt;"",RANK(CD80,CD$5:INDIRECT(CE$1,TRUE)),"")</f>
        <v/>
      </c>
      <c r="CF80" s="114" t="str">
        <f ca="1">IF(AND('Raw Data'!Z78&lt;&gt;"",'Raw Data'!Z78&lt;&gt;0),ROUNDDOWN('Raw Data'!Z78,Title!$M$1),"")</f>
        <v/>
      </c>
      <c r="CG80" s="110" t="str">
        <f ca="1">IF(AND('Raw Data'!AA78&lt;&gt;"",'Raw Data'!AA78&lt;&gt;0),'Raw Data'!AA78,"")</f>
        <v/>
      </c>
      <c r="CH80" s="98" t="str">
        <f ca="1">IF(AND(CF80&gt;0,CF80&lt;&gt;""),IF(Title!$K$1=0,ROUNDDOWN((1000*CF$1)/CF80,2),ROUND((1000*CF$1)/CF80,2)),IF(CF80="","",0))</f>
        <v/>
      </c>
      <c r="CI80" s="74" t="str">
        <f ca="1">IF(OR(CF80&lt;&gt;"",CG80&lt;&gt;""),RANK(CJ80,CJ$5:INDIRECT(CI$1,TRUE)),"")</f>
        <v/>
      </c>
      <c r="CJ80" s="77" t="str">
        <f t="shared" ca="1" si="145"/>
        <v/>
      </c>
      <c r="CK80" s="77" t="str">
        <f t="shared" ca="1" si="123"/>
        <v/>
      </c>
      <c r="CL80" s="105" t="str">
        <f ca="1">IF(CK80&lt;&gt;"",RANK(CK80,CK$5:INDIRECT(CL$1,TRUE)),"")</f>
        <v/>
      </c>
      <c r="CM80" s="114" t="str">
        <f ca="1">IF(AND('Raw Data'!AB78&lt;&gt;"",'Raw Data'!AB78&lt;&gt;0),ROUNDDOWN('Raw Data'!AB78,Title!$M$1),"")</f>
        <v/>
      </c>
      <c r="CN80" s="110" t="str">
        <f ca="1">IF(AND('Raw Data'!AC78&lt;&gt;"",'Raw Data'!AC78&lt;&gt;0),'Raw Data'!AC78,"")</f>
        <v/>
      </c>
      <c r="CO80" s="98" t="str">
        <f ca="1">IF(AND(CM80&gt;0,CM80&lt;&gt;""),IF(Title!$K$1=0,ROUNDDOWN((1000*CM$1)/CM80,2),ROUND((1000*CM$1)/CM80,2)),IF(CM80="","",0))</f>
        <v/>
      </c>
      <c r="CP80" s="74" t="str">
        <f ca="1">IF(OR(CM80&lt;&gt;"",CN80&lt;&gt;""),RANK(CQ80,CQ$5:INDIRECT(CP$1,TRUE)),"")</f>
        <v/>
      </c>
      <c r="CQ80" s="77" t="str">
        <f t="shared" ca="1" si="146"/>
        <v/>
      </c>
      <c r="CR80" s="77" t="str">
        <f t="shared" ca="1" si="124"/>
        <v/>
      </c>
      <c r="CS80" s="105" t="str">
        <f ca="1">IF(CR80&lt;&gt;"",RANK(CR80,CR$5:INDIRECT(CS$1,TRUE)),"")</f>
        <v/>
      </c>
      <c r="CT80" s="114" t="str">
        <f ca="1">IF(AND('Raw Data'!AD78&lt;&gt;"",'Raw Data'!AD78&lt;&gt;0),ROUNDDOWN('Raw Data'!AD78,Title!$M$1),"")</f>
        <v/>
      </c>
      <c r="CU80" s="110" t="str">
        <f ca="1">IF(AND('Raw Data'!AE78&lt;&gt;"",'Raw Data'!AE78&lt;&gt;0),'Raw Data'!AE78,"")</f>
        <v/>
      </c>
      <c r="CV80" s="98" t="str">
        <f ca="1">IF(AND(CT80&gt;0,CT80&lt;&gt;""),IF(Title!$K$1=0,ROUNDDOWN((1000*CT$1)/CT80,2),ROUND((1000*CT$1)/CT80,2)),IF(CT80="","",0))</f>
        <v/>
      </c>
      <c r="CW80" s="74" t="str">
        <f ca="1">IF(OR(CT80&lt;&gt;"",CU80&lt;&gt;""),RANK(CX80,CX$5:INDIRECT(CW$1,TRUE)),"")</f>
        <v/>
      </c>
      <c r="CX80" s="77" t="str">
        <f t="shared" ca="1" si="147"/>
        <v/>
      </c>
      <c r="CY80" s="77" t="str">
        <f t="shared" ca="1" si="125"/>
        <v/>
      </c>
      <c r="CZ80" s="105" t="str">
        <f ca="1">IF(CY80&lt;&gt;"",RANK(CY80,CY$5:INDIRECT(CZ$1,TRUE)),"")</f>
        <v/>
      </c>
      <c r="DA80" s="114" t="str">
        <f ca="1">IF(AND('Raw Data'!AF78&lt;&gt;"",'Raw Data'!AF78&lt;&gt;0),ROUNDDOWN('Raw Data'!AF78,Title!$M$1),"")</f>
        <v/>
      </c>
      <c r="DB80" s="110" t="str">
        <f ca="1">IF(AND('Raw Data'!AG78&lt;&gt;"",'Raw Data'!AG78&lt;&gt;0),'Raw Data'!AG78,"")</f>
        <v/>
      </c>
      <c r="DC80" s="98" t="str">
        <f ca="1">IF(AND(DA80&gt;0,DA80&lt;&gt;""),IF(Title!$K$1=0,ROUNDDOWN((1000*DA$1)/DA80,2),ROUND((1000*DA$1)/DA80,2)),IF(DA80="","",0))</f>
        <v/>
      </c>
      <c r="DD80" s="74" t="str">
        <f ca="1">IF(OR(DA80&lt;&gt;"",DB80&lt;&gt;""),RANK(DE80,DE$5:INDIRECT(DD$1,TRUE)),"")</f>
        <v/>
      </c>
      <c r="DE80" s="77" t="str">
        <f t="shared" ca="1" si="148"/>
        <v/>
      </c>
      <c r="DF80" s="77" t="str">
        <f t="shared" ca="1" si="126"/>
        <v/>
      </c>
      <c r="DG80" s="105" t="str">
        <f ca="1">IF(DF80&lt;&gt;"",RANK(DF80,DF$5:INDIRECT(DG$1,TRUE)),"")</f>
        <v/>
      </c>
      <c r="DH80" s="114" t="str">
        <f ca="1">IF(AND('Raw Data'!AH78&lt;&gt;"",'Raw Data'!AH78&lt;&gt;0),ROUNDDOWN('Raw Data'!AH78,Title!$M$1),"")</f>
        <v/>
      </c>
      <c r="DI80" s="110" t="str">
        <f ca="1">IF(AND('Raw Data'!AI78&lt;&gt;"",'Raw Data'!AI78&lt;&gt;0),'Raw Data'!AI78,"")</f>
        <v/>
      </c>
      <c r="DJ80" s="98" t="str">
        <f ca="1">IF(AND(DH80&gt;0,DH80&lt;&gt;""),IF(Title!$K$1=0,ROUNDDOWN((1000*DH$1)/DH80,2),ROUND((1000*DH$1)/DH80,2)),IF(DH80="","",0))</f>
        <v/>
      </c>
      <c r="DK80" s="74" t="str">
        <f ca="1">IF(OR(DH80&lt;&gt;"",DI80&lt;&gt;""),RANK(DL80,DL$5:INDIRECT(DK$1,TRUE)),"")</f>
        <v/>
      </c>
      <c r="DL80" s="77" t="str">
        <f t="shared" ca="1" si="149"/>
        <v/>
      </c>
      <c r="DM80" s="77" t="str">
        <f t="shared" ca="1" si="127"/>
        <v/>
      </c>
      <c r="DN80" s="105" t="str">
        <f ca="1">IF(DM80&lt;&gt;"",RANK(DM80,DM$5:INDIRECT(DN$1,TRUE)),"")</f>
        <v/>
      </c>
      <c r="DO80" s="114" t="str">
        <f ca="1">IF(AND('Raw Data'!AJ78&lt;&gt;"",'Raw Data'!AJ78&lt;&gt;0),ROUNDDOWN('Raw Data'!AJ78,Title!$M$1),"")</f>
        <v/>
      </c>
      <c r="DP80" s="110" t="str">
        <f ca="1">IF(AND('Raw Data'!AK78&lt;&gt;"",'Raw Data'!AK78&lt;&gt;0),'Raw Data'!AK78,"")</f>
        <v/>
      </c>
      <c r="DQ80" s="98" t="str">
        <f ca="1">IF(AND(DO80&gt;0,DO80&lt;&gt;""),IF(Title!$K$1=0,ROUNDDOWN((1000*DO$1)/DO80,2),ROUND((1000*DO$1)/DO80,2)),IF(DO80="","",0))</f>
        <v/>
      </c>
      <c r="DR80" s="74" t="str">
        <f ca="1">IF(OR(DO80&lt;&gt;"",DP80&lt;&gt;""),RANK(DS80,DS$5:INDIRECT(DR$1,TRUE)),"")</f>
        <v/>
      </c>
      <c r="DS80" s="77" t="str">
        <f t="shared" ca="1" si="150"/>
        <v/>
      </c>
      <c r="DT80" s="77" t="str">
        <f t="shared" ca="1" si="128"/>
        <v/>
      </c>
      <c r="DU80" s="105" t="str">
        <f ca="1">IF(DT80&lt;&gt;"",RANK(DT80,DT$5:INDIRECT(DU$1,TRUE)),"")</f>
        <v/>
      </c>
      <c r="DV80" s="114" t="str">
        <f ca="1">IF(AND('Raw Data'!AL78&lt;&gt;"",'Raw Data'!AL78&lt;&gt;0),ROUNDDOWN('Raw Data'!AL78,Title!$M$1),"")</f>
        <v/>
      </c>
      <c r="DW80" s="110" t="str">
        <f ca="1">IF(AND('Raw Data'!AM78&lt;&gt;"",'Raw Data'!AM78&lt;&gt;0),'Raw Data'!AM78,"")</f>
        <v/>
      </c>
      <c r="DX80" s="98" t="str">
        <f ca="1">IF(AND(DV80&gt;0,DV80&lt;&gt;""),IF(Title!$K$1=0,ROUNDDOWN((1000*DV$1)/DV80,2),ROUND((1000*DV$1)/DV80,2)),IF(DV80="","",0))</f>
        <v/>
      </c>
      <c r="DY80" s="74" t="str">
        <f ca="1">IF(OR(DV80&lt;&gt;"",DW80&lt;&gt;""),RANK(DZ80,DZ$5:INDIRECT(DY$1,TRUE)),"")</f>
        <v/>
      </c>
      <c r="DZ80" s="77" t="str">
        <f t="shared" ca="1" si="151"/>
        <v/>
      </c>
      <c r="EA80" s="77" t="str">
        <f t="shared" ca="1" si="129"/>
        <v/>
      </c>
      <c r="EB80" s="105" t="str">
        <f ca="1">IF(EA80&lt;&gt;"",RANK(EA80,EA$5:INDIRECT(EB$1,TRUE)),"")</f>
        <v/>
      </c>
      <c r="EC80" s="114" t="str">
        <f ca="1">IF(AND('Raw Data'!AN78&lt;&gt;"",'Raw Data'!AN78&lt;&gt;0),ROUNDDOWN('Raw Data'!AN78,Title!$M$1),"")</f>
        <v/>
      </c>
      <c r="ED80" s="110" t="str">
        <f ca="1">IF(AND('Raw Data'!AO78&lt;&gt;"",'Raw Data'!AO78&lt;&gt;0),'Raw Data'!AO78,"")</f>
        <v/>
      </c>
      <c r="EE80" s="98" t="str">
        <f ca="1">IF(AND(EC80&gt;0,EC80&lt;&gt;""),IF(Title!$K$1=0,ROUNDDOWN((1000*EC$1)/EC80,2),ROUND((1000*EC$1)/EC80,2)),IF(EC80="","",0))</f>
        <v/>
      </c>
      <c r="EF80" s="74" t="str">
        <f ca="1">IF(OR(EC80&lt;&gt;"",ED80&lt;&gt;""),RANK(EG80,EG$5:INDIRECT(EF$1,TRUE)),"")</f>
        <v/>
      </c>
      <c r="EG80" s="77" t="str">
        <f t="shared" ca="1" si="152"/>
        <v/>
      </c>
      <c r="EH80" s="77" t="str">
        <f t="shared" ca="1" si="130"/>
        <v/>
      </c>
      <c r="EI80" s="105" t="str">
        <f ca="1">IF(EH80&lt;&gt;"",RANK(EH80,EH$5:INDIRECT(EI$1,TRUE)),"")</f>
        <v/>
      </c>
      <c r="EJ80" s="114" t="str">
        <f ca="1">IF(AND('Raw Data'!AP78&lt;&gt;"",'Raw Data'!AP78&lt;&gt;0),ROUNDDOWN('Raw Data'!AP78,Title!$M$1),"")</f>
        <v/>
      </c>
      <c r="EK80" s="107" t="str">
        <f ca="1">IF(AND('Raw Data'!AQ78&lt;&gt;"",'Raw Data'!AQ78&lt;&gt;0),'Raw Data'!AQ78,"")</f>
        <v/>
      </c>
      <c r="EL80" s="98" t="str">
        <f ca="1">IF(AND(EJ80&gt;0,EJ80&lt;&gt;""),IF(Title!$K$1=0,ROUNDDOWN((1000*EJ$1)/EJ80,2),ROUND((1000*EJ$1)/EJ80,2)),IF(EJ80="","",0))</f>
        <v/>
      </c>
      <c r="EM80" s="74" t="str">
        <f ca="1">IF(OR(EJ80&lt;&gt;"",EK80&lt;&gt;""),RANK(EN80,EN$5:INDIRECT(EM$1,TRUE)),"")</f>
        <v/>
      </c>
      <c r="EN80" s="77" t="str">
        <f t="shared" ca="1" si="153"/>
        <v/>
      </c>
      <c r="EO80" s="77" t="str">
        <f t="shared" ca="1" si="131"/>
        <v/>
      </c>
      <c r="EP80" s="105" t="str">
        <f ca="1">IF(EO80&lt;&gt;"",RANK(EO80,EO$5:INDIRECT(EP$1,TRUE)),"")</f>
        <v/>
      </c>
      <c r="EQ80" s="74" t="str">
        <f t="shared" ca="1" si="154"/>
        <v>$ER$80:$FC$80</v>
      </c>
      <c r="ER80" s="77">
        <f t="shared" si="155"/>
        <v>0</v>
      </c>
      <c r="ES80" s="77">
        <f t="shared" ca="1" si="156"/>
        <v>0</v>
      </c>
      <c r="ET80" s="77">
        <f t="shared" ca="1" si="157"/>
        <v>0</v>
      </c>
      <c r="EU80" s="77">
        <f t="shared" ca="1" si="158"/>
        <v>0</v>
      </c>
      <c r="EV80" s="77">
        <f t="shared" ca="1" si="159"/>
        <v>0</v>
      </c>
      <c r="EW80" s="77">
        <f t="shared" ca="1" si="160"/>
        <v>0</v>
      </c>
      <c r="EX80" s="77">
        <f t="shared" ca="1" si="161"/>
        <v>0</v>
      </c>
      <c r="EY80" s="77">
        <f t="shared" ca="1" si="162"/>
        <v>0</v>
      </c>
      <c r="EZ80" s="77">
        <f t="shared" ca="1" si="163"/>
        <v>0</v>
      </c>
      <c r="FA80" s="77">
        <f t="shared" ca="1" si="164"/>
        <v>0</v>
      </c>
      <c r="FB80" s="77">
        <f t="shared" ca="1" si="165"/>
        <v>0</v>
      </c>
      <c r="FC80" s="77">
        <f t="shared" ca="1" si="166"/>
        <v>0</v>
      </c>
      <c r="FD80" s="77">
        <f t="shared" ca="1" si="167"/>
        <v>0</v>
      </c>
      <c r="FE80" s="77">
        <f t="shared" ca="1" si="168"/>
        <v>0</v>
      </c>
      <c r="FF80" s="77">
        <f t="shared" ca="1" si="169"/>
        <v>0</v>
      </c>
      <c r="FG80" s="77">
        <f t="shared" ca="1" si="170"/>
        <v>0</v>
      </c>
      <c r="FH80" s="77">
        <f t="shared" ca="1" si="171"/>
        <v>0</v>
      </c>
      <c r="FI80" s="77">
        <f t="shared" ca="1" si="172"/>
        <v>0</v>
      </c>
      <c r="FJ80" s="77">
        <f t="shared" ca="1" si="173"/>
        <v>0</v>
      </c>
      <c r="FK80" s="77">
        <f t="shared" ca="1" si="174"/>
        <v>0</v>
      </c>
      <c r="FL80" s="74" t="str">
        <f t="shared" si="175"/>
        <v>$FM$80:$FX$80</v>
      </c>
      <c r="FM80" s="78">
        <f t="shared" si="176"/>
        <v>0</v>
      </c>
      <c r="FN80" s="74">
        <f t="shared" si="177"/>
        <v>0</v>
      </c>
      <c r="FO80" s="74">
        <f t="shared" si="178"/>
        <v>0</v>
      </c>
      <c r="FP80" s="74">
        <f t="shared" si="179"/>
        <v>0</v>
      </c>
      <c r="FQ80" s="74">
        <f t="shared" si="180"/>
        <v>0</v>
      </c>
      <c r="FR80" s="74">
        <f t="shared" si="181"/>
        <v>0</v>
      </c>
      <c r="FS80" s="74">
        <f t="shared" si="182"/>
        <v>0</v>
      </c>
      <c r="FT80" s="74">
        <f t="shared" si="183"/>
        <v>0</v>
      </c>
      <c r="FU80" s="74">
        <f t="shared" si="184"/>
        <v>0</v>
      </c>
      <c r="FV80" s="74">
        <f t="shared" si="185"/>
        <v>0</v>
      </c>
      <c r="FW80" s="74">
        <f t="shared" si="186"/>
        <v>0</v>
      </c>
      <c r="FX80" s="74">
        <f t="shared" si="187"/>
        <v>0</v>
      </c>
      <c r="FY80" s="74">
        <f t="shared" si="188"/>
        <v>0</v>
      </c>
      <c r="FZ80" s="74">
        <f t="shared" si="189"/>
        <v>0</v>
      </c>
      <c r="GA80" s="74">
        <f t="shared" si="190"/>
        <v>0</v>
      </c>
      <c r="GB80" s="74">
        <f t="shared" si="191"/>
        <v>0</v>
      </c>
      <c r="GC80" s="74">
        <f t="shared" si="192"/>
        <v>0</v>
      </c>
      <c r="GD80" s="74">
        <f t="shared" si="193"/>
        <v>0</v>
      </c>
      <c r="GE80" s="74">
        <f t="shared" si="194"/>
        <v>0</v>
      </c>
      <c r="GF80" s="74">
        <f t="shared" si="195"/>
        <v>0</v>
      </c>
      <c r="GG80" s="74" t="str">
        <f t="shared" si="196"/>
        <v>GS80</v>
      </c>
      <c r="GH80" s="77">
        <f ca="1">GetDiscardScore($ER80:ER80,GH$1)</f>
        <v>0</v>
      </c>
      <c r="GI80" s="77">
        <f ca="1">GetDiscardScore($ER80:ES80,GI$1)</f>
        <v>0</v>
      </c>
      <c r="GJ80" s="77">
        <f ca="1">GetDiscardScore($ER80:ET80,GJ$1)</f>
        <v>0</v>
      </c>
      <c r="GK80" s="77">
        <f ca="1">GetDiscardScore($ER80:EU80,GK$1)</f>
        <v>0</v>
      </c>
      <c r="GL80" s="77">
        <f ca="1">GetDiscardScore($ER80:EV80,GL$1)</f>
        <v>0</v>
      </c>
      <c r="GM80" s="77">
        <f ca="1">GetDiscardScore($ER80:EW80,GM$1)</f>
        <v>0</v>
      </c>
      <c r="GN80" s="77">
        <f ca="1">GetDiscardScore($ER80:EX80,GN$1)</f>
        <v>0</v>
      </c>
      <c r="GO80" s="77">
        <f ca="1">GetDiscardScore($ER80:EY80,GO$1)</f>
        <v>0</v>
      </c>
      <c r="GP80" s="77">
        <f ca="1">GetDiscardScore($ER80:EZ80,GP$1)</f>
        <v>0</v>
      </c>
      <c r="GQ80" s="77">
        <f ca="1">GetDiscardScore($ER80:FA80,GQ$1)</f>
        <v>0</v>
      </c>
      <c r="GR80" s="77">
        <f ca="1">GetDiscardScore($ER80:FB80,GR$1)</f>
        <v>0</v>
      </c>
      <c r="GS80" s="77">
        <f ca="1">GetDiscardScore($ER80:FC80,GS$1)</f>
        <v>0</v>
      </c>
      <c r="GT80" s="77">
        <f ca="1">GetDiscardScore($ER80:FD80,GT$1)</f>
        <v>0</v>
      </c>
      <c r="GU80" s="77">
        <f ca="1">GetDiscardScore($ER80:FE80,GU$1)</f>
        <v>0</v>
      </c>
      <c r="GV80" s="77">
        <f ca="1">GetDiscardScore($ER80:FF80,GV$1)</f>
        <v>0</v>
      </c>
      <c r="GW80" s="77">
        <f ca="1">GetDiscardScore($ER80:FG80,GW$1)</f>
        <v>0</v>
      </c>
      <c r="GX80" s="77">
        <f ca="1">GetDiscardScore($ER80:FH80,GX$1)</f>
        <v>0</v>
      </c>
      <c r="GY80" s="77">
        <f ca="1">GetDiscardScore($ER80:FI80,GY$1)</f>
        <v>0</v>
      </c>
      <c r="GZ80" s="77">
        <f ca="1">GetDiscardScore($ER80:FJ80,GZ$1)</f>
        <v>0</v>
      </c>
      <c r="HA80" s="77">
        <f ca="1">GetDiscardScore($ER80:FK80,HA$1)</f>
        <v>0</v>
      </c>
      <c r="HB80" s="79" t="str">
        <f t="shared" ca="1" si="197"/>
        <v/>
      </c>
      <c r="HC80" s="78" t="str">
        <f ca="1">IF(HB80&lt;&gt;"",RANK(HB80,HB$5:INDIRECT(HC$1,TRUE),0),"")</f>
        <v/>
      </c>
      <c r="HD80" s="76" t="str">
        <f t="shared" ca="1" si="198"/>
        <v/>
      </c>
    </row>
    <row r="81" spans="1:212" s="74" customFormat="1" ht="11.25">
      <c r="A81" s="39">
        <v>77</v>
      </c>
      <c r="B81" s="39" t="str">
        <f ca="1">IF('Raw Data'!B79&lt;&gt;"",'Raw Data'!B79,"")</f>
        <v/>
      </c>
      <c r="C81" s="74" t="str">
        <f ca="1">IF('Raw Data'!C79&lt;&gt;"",'Raw Data'!C79,"")</f>
        <v/>
      </c>
      <c r="D81" s="40" t="str">
        <f t="shared" ca="1" si="132"/>
        <v/>
      </c>
      <c r="E81" s="75" t="str">
        <f t="shared" ca="1" si="133"/>
        <v/>
      </c>
      <c r="F81" s="100" t="str">
        <f t="shared" ca="1" si="111"/>
        <v/>
      </c>
      <c r="G81" s="114" t="str">
        <f ca="1">IF(AND('Raw Data'!D79&lt;&gt;"",'Raw Data'!D79&lt;&gt;0),ROUNDDOWN('Raw Data'!D79,Title!$M$1),"")</f>
        <v/>
      </c>
      <c r="H81" s="110" t="str">
        <f ca="1">IF(AND('Raw Data'!E79&lt;&gt;"",'Raw Data'!E79&lt;&gt;0),'Raw Data'!E79,"")</f>
        <v/>
      </c>
      <c r="I81" s="98" t="str">
        <f ca="1">IF(AND(G81&lt;&gt;"",G81&gt;0),IF(Title!$K$1=0,ROUNDDOWN((1000*G$1)/G81,2),ROUND((1000*G$1)/G81,2)),IF(G81="","",0))</f>
        <v/>
      </c>
      <c r="J81" s="74" t="str">
        <f ca="1">IF(K81&lt;&gt;0,RANK(K81,K$5:INDIRECT(J$1,TRUE)),"")</f>
        <v/>
      </c>
      <c r="K81" s="77">
        <f t="shared" ref="K81:K103" ca="1" si="199">IF(AND(H81&lt;&gt;"",I81&lt;&gt;""),I81-H81,IF(AND(H81&lt;&gt;"",I81=""),0-H81,IF(I81&lt;&gt;"",I81,0)))</f>
        <v>0</v>
      </c>
      <c r="L81" s="77" t="str">
        <f t="shared" ca="1" si="112"/>
        <v/>
      </c>
      <c r="M81" s="105" t="str">
        <f ca="1">IF(L81&lt;&gt;"",RANK(L81,L$5:INDIRECT(M$1,TRUE)),"")</f>
        <v/>
      </c>
      <c r="N81" s="114" t="str">
        <f ca="1">IF(AND('Raw Data'!F79&lt;&gt;"",'Raw Data'!F79&lt;&gt;0),ROUNDDOWN('Raw Data'!F79,Title!$M$1),"")</f>
        <v/>
      </c>
      <c r="O81" s="110" t="str">
        <f ca="1">IF(AND('Raw Data'!G79&lt;&gt;"",'Raw Data'!G79&lt;&gt;0),'Raw Data'!G79,"")</f>
        <v/>
      </c>
      <c r="P81" s="98" t="str">
        <f ca="1">IF(AND(N81&gt;0,N81&lt;&gt;""),IF(Title!$K$1=0,ROUNDDOWN((1000*N$1)/N81,2),ROUND((1000*N$1)/N81,2)),IF(N81="","",0))</f>
        <v/>
      </c>
      <c r="Q81" s="74" t="str">
        <f ca="1">IF(OR(N81&lt;&gt;"",O81&lt;&gt;""),RANK(R81,R$5:INDIRECT(Q$1,TRUE)),"")</f>
        <v/>
      </c>
      <c r="R81" s="77" t="str">
        <f t="shared" ca="1" si="134"/>
        <v/>
      </c>
      <c r="S81" s="77" t="str">
        <f t="shared" ca="1" si="113"/>
        <v/>
      </c>
      <c r="T81" s="105" t="str">
        <f ca="1">IF(S81&lt;&gt;"",RANK(S81,S$5:INDIRECT(T$1,TRUE)),"")</f>
        <v/>
      </c>
      <c r="U81" s="114" t="str">
        <f ca="1">IF(AND('Raw Data'!H79&lt;&gt;"",'Raw Data'!H79&lt;&gt;0),ROUNDDOWN('Raw Data'!H79,Title!$M$1),"")</f>
        <v/>
      </c>
      <c r="V81" s="110" t="str">
        <f ca="1">IF(AND('Raw Data'!I79&lt;&gt;"",'Raw Data'!I79&lt;&gt;0),'Raw Data'!I79,"")</f>
        <v/>
      </c>
      <c r="W81" s="98" t="str">
        <f ca="1">IF(AND(U81&gt;0,U81&lt;&gt;""),IF(Title!$K$1=0,ROUNDDOWN((1000*U$1)/U81,2),ROUND((1000*U$1)/U81,2)),IF(U81="","",0))</f>
        <v/>
      </c>
      <c r="X81" s="74" t="str">
        <f ca="1">IF(OR(U81&lt;&gt;"",V81&lt;&gt;""),RANK(Y81,Y$5:INDIRECT(X$1,TRUE)),"")</f>
        <v/>
      </c>
      <c r="Y81" s="77" t="str">
        <f t="shared" ca="1" si="135"/>
        <v/>
      </c>
      <c r="Z81" s="77" t="str">
        <f t="shared" ca="1" si="114"/>
        <v/>
      </c>
      <c r="AA81" s="105" t="str">
        <f ca="1">IF(Z81&lt;&gt;"",RANK(Z81,Z$5:INDIRECT(AA$1,TRUE)),"")</f>
        <v/>
      </c>
      <c r="AB81" s="114" t="str">
        <f ca="1">IF(AND('Raw Data'!J79&lt;&gt;"",'Raw Data'!J79&lt;&gt;0),ROUNDDOWN('Raw Data'!J79,Title!$M$1),"")</f>
        <v/>
      </c>
      <c r="AC81" s="110" t="str">
        <f ca="1">IF(AND('Raw Data'!K79&lt;&gt;"",'Raw Data'!K79&lt;&gt;0),'Raw Data'!K79,"")</f>
        <v/>
      </c>
      <c r="AD81" s="98" t="str">
        <f ca="1">IF(AND(AB81&gt;0,AB81&lt;&gt;""),IF(Title!$K$1=0,ROUNDDOWN((1000*AB$1)/AB81,2),ROUND((1000*AB$1)/AB81,2)),IF(AB81="","",0))</f>
        <v/>
      </c>
      <c r="AE81" s="74" t="str">
        <f ca="1">IF(OR(AB81&lt;&gt;"",AC81&lt;&gt;""),RANK(AF81,AF$5:INDIRECT(AE$1,TRUE)),"")</f>
        <v/>
      </c>
      <c r="AF81" s="77" t="str">
        <f t="shared" ca="1" si="136"/>
        <v/>
      </c>
      <c r="AG81" s="77" t="str">
        <f t="shared" ca="1" si="115"/>
        <v/>
      </c>
      <c r="AH81" s="105" t="str">
        <f ca="1">IF(AG81&lt;&gt;"",RANK(AG81,AG$5:INDIRECT(AH$1,TRUE)),"")</f>
        <v/>
      </c>
      <c r="AI81" s="114" t="str">
        <f ca="1">IF(AND('Raw Data'!L79&lt;&gt;"",'Raw Data'!L79&lt;&gt;0),ROUNDDOWN('Raw Data'!L79,Title!$M$1),"")</f>
        <v/>
      </c>
      <c r="AJ81" s="110" t="str">
        <f ca="1">IF(AND('Raw Data'!M79&lt;&gt;"",'Raw Data'!M79&lt;&gt;0),'Raw Data'!M79,"")</f>
        <v/>
      </c>
      <c r="AK81" s="98" t="str">
        <f ca="1">IF(AND(AI81&gt;0,AI81&lt;&gt;""),IF(Title!$K$1=0,ROUNDDOWN((1000*AI$1)/AI81,2),ROUND((1000*AI$1)/AI81,2)),IF(AI81="","",0))</f>
        <v/>
      </c>
      <c r="AL81" s="74" t="str">
        <f ca="1">IF(OR(AI81&lt;&gt;"",AJ81&lt;&gt;""),RANK(AM81,AM$5:INDIRECT(AL$1,TRUE)),"")</f>
        <v/>
      </c>
      <c r="AM81" s="77" t="str">
        <f t="shared" ca="1" si="137"/>
        <v/>
      </c>
      <c r="AN81" s="77" t="str">
        <f t="shared" ca="1" si="116"/>
        <v/>
      </c>
      <c r="AO81" s="105" t="str">
        <f ca="1">IF(AN81&lt;&gt;"",RANK(AN81,AN$5:INDIRECT(AO$1,TRUE)),"")</f>
        <v/>
      </c>
      <c r="AP81" s="114" t="str">
        <f ca="1">IF(AND('Raw Data'!N79&lt;&gt;"",'Raw Data'!N79&lt;&gt;0),ROUNDDOWN('Raw Data'!N79,Title!$M$1),"")</f>
        <v/>
      </c>
      <c r="AQ81" s="110" t="str">
        <f ca="1">IF(AND('Raw Data'!O79&lt;&gt;"",'Raw Data'!O79&lt;&gt;0),'Raw Data'!O79,"")</f>
        <v/>
      </c>
      <c r="AR81" s="98" t="str">
        <f ca="1">IF(AND(AP81&gt;0,AP81&lt;&gt;""),IF(Title!$K$1=0,ROUNDDOWN((1000*AP$1)/AP81,2),ROUND((1000*AP$1)/AP81,2)),IF(AP81="","",0))</f>
        <v/>
      </c>
      <c r="AS81" s="74" t="str">
        <f ca="1">IF(OR(AP81&lt;&gt;"",AQ81&lt;&gt;""),RANK(AT81,AT$5:INDIRECT(AS$1,TRUE)),"")</f>
        <v/>
      </c>
      <c r="AT81" s="77" t="str">
        <f t="shared" ca="1" si="138"/>
        <v/>
      </c>
      <c r="AU81" s="77" t="str">
        <f t="shared" ca="1" si="117"/>
        <v/>
      </c>
      <c r="AV81" s="105" t="str">
        <f ca="1">IF(AU81&lt;&gt;"",RANK(AU81,AU$5:INDIRECT(AV$1,TRUE)),"")</f>
        <v/>
      </c>
      <c r="AW81" s="114" t="str">
        <f ca="1">IF(AND('Raw Data'!P79&lt;&gt;"",'Raw Data'!P79&lt;&gt;0),ROUNDDOWN('Raw Data'!P79,Title!$M$1),"")</f>
        <v/>
      </c>
      <c r="AX81" s="110" t="str">
        <f ca="1">IF(AND('Raw Data'!Q79&lt;&gt;"",'Raw Data'!Q79&lt;&gt;0),'Raw Data'!Q79,"")</f>
        <v/>
      </c>
      <c r="AY81" s="98" t="str">
        <f ca="1">IF(AND(AW81&gt;0,AW81&lt;&gt;""),IF(Title!$K$1=0,ROUNDDOWN((1000*AW$1)/AW81,2),ROUND((1000*AW$1)/AW81,2)),IF(AW81="","",0))</f>
        <v/>
      </c>
      <c r="AZ81" s="74" t="str">
        <f ca="1">IF(OR(AW81&lt;&gt;"",AX81&lt;&gt;""),RANK(BA81,BA$5:INDIRECT(AZ$1,TRUE)),"")</f>
        <v/>
      </c>
      <c r="BA81" s="77" t="str">
        <f t="shared" ca="1" si="139"/>
        <v/>
      </c>
      <c r="BB81" s="77" t="str">
        <f t="shared" ca="1" si="118"/>
        <v/>
      </c>
      <c r="BC81" s="105" t="str">
        <f ca="1">IF(BB81&lt;&gt;"",RANK(BB81,BB$5:INDIRECT(BC$1,TRUE)),"")</f>
        <v/>
      </c>
      <c r="BD81" s="114" t="str">
        <f ca="1">IF(AND('Raw Data'!R79&lt;&gt;"",'Raw Data'!R79&lt;&gt;0),ROUNDDOWN('Raw Data'!R79,Title!$M$1),"")</f>
        <v/>
      </c>
      <c r="BE81" s="110" t="str">
        <f ca="1">IF(AND('Raw Data'!S79&lt;&gt;"",'Raw Data'!S79&lt;&gt;0),'Raw Data'!S79,"")</f>
        <v/>
      </c>
      <c r="BF81" s="98" t="str">
        <f ca="1">IF(AND(BD81&gt;0,BD81&lt;&gt;""),IF(Title!$K$1=0,ROUNDDOWN((1000*BD$1)/BD81,2),ROUND((1000*BD$1)/BD81,2)),IF(BD81="","",0))</f>
        <v/>
      </c>
      <c r="BG81" s="74" t="str">
        <f ca="1">IF(OR(BD81&lt;&gt;"",BE81&lt;&gt;""),RANK(BH81,BH$5:INDIRECT(BG$1,TRUE)),"")</f>
        <v/>
      </c>
      <c r="BH81" s="77" t="str">
        <f t="shared" ca="1" si="140"/>
        <v/>
      </c>
      <c r="BI81" s="77" t="str">
        <f t="shared" ca="1" si="119"/>
        <v/>
      </c>
      <c r="BJ81" s="105" t="str">
        <f ca="1">IF(BI81&lt;&gt;"",RANK(BI81,BI$5:INDIRECT(BJ$1,TRUE)),"")</f>
        <v/>
      </c>
      <c r="BK81" s="114" t="str">
        <f ca="1">IF(AND('Raw Data'!T79&lt;&gt;"",'Raw Data'!T79&lt;&gt;0),ROUNDDOWN('Raw Data'!T79,Title!$M$1),"")</f>
        <v/>
      </c>
      <c r="BL81" s="110" t="str">
        <f ca="1">IF(AND('Raw Data'!U79&lt;&gt;"",'Raw Data'!U79&lt;&gt;0),'Raw Data'!U79,"")</f>
        <v/>
      </c>
      <c r="BM81" s="98" t="str">
        <f t="shared" ca="1" si="141"/>
        <v/>
      </c>
      <c r="BN81" s="74" t="str">
        <f ca="1">IF(OR(BK81&lt;&gt;"",BL81&lt;&gt;""),RANK(BO81,BO$5:INDIRECT(BN$1,TRUE)),"")</f>
        <v/>
      </c>
      <c r="BO81" s="77" t="str">
        <f t="shared" ca="1" si="142"/>
        <v/>
      </c>
      <c r="BP81" s="77" t="str">
        <f t="shared" ca="1" si="120"/>
        <v/>
      </c>
      <c r="BQ81" s="105" t="str">
        <f ca="1">IF(BP81&lt;&gt;"",RANK(BP81,BP$5:INDIRECT(BQ$1,TRUE)),"")</f>
        <v/>
      </c>
      <c r="BR81" s="114" t="str">
        <f ca="1">IF(AND('Raw Data'!V79&lt;&gt;"",'Raw Data'!V79&lt;&gt;0),ROUNDDOWN('Raw Data'!V79,Title!$M$1),"")</f>
        <v/>
      </c>
      <c r="BS81" s="110" t="str">
        <f ca="1">IF(AND('Raw Data'!W79&lt;&gt;"",'Raw Data'!W79&lt;&gt;0),'Raw Data'!W79,"")</f>
        <v/>
      </c>
      <c r="BT81" s="98" t="str">
        <f ca="1">IF(AND(BR81&gt;0,BR81&lt;&gt;""),IF(Title!$K$1=0,ROUNDDOWN((1000*BR$1)/BR81,2),ROUND((1000*BR$1)/BR81,2)),IF(BR81="","",0))</f>
        <v/>
      </c>
      <c r="BU81" s="74" t="str">
        <f ca="1">IF(OR(BR81&lt;&gt;"",BS81&lt;&gt;""),RANK(BV81,BV$5:INDIRECT(BU$1,TRUE)),"")</f>
        <v/>
      </c>
      <c r="BV81" s="77" t="str">
        <f t="shared" ca="1" si="143"/>
        <v/>
      </c>
      <c r="BW81" s="77" t="str">
        <f t="shared" ca="1" si="121"/>
        <v/>
      </c>
      <c r="BX81" s="105" t="str">
        <f ca="1">IF(BW81&lt;&gt;"",RANK(BW81,BW$5:INDIRECT(BX$1,TRUE)),"")</f>
        <v/>
      </c>
      <c r="BY81" s="114" t="str">
        <f ca="1">IF(AND('Raw Data'!X79&lt;&gt;"",'Raw Data'!X79&lt;&gt;0),ROUNDDOWN('Raw Data'!X79,Title!$M$1),"")</f>
        <v/>
      </c>
      <c r="BZ81" s="110" t="str">
        <f ca="1">IF(AND('Raw Data'!Y79&lt;&gt;"",'Raw Data'!Y79&lt;&gt;0),'Raw Data'!Y79,"")</f>
        <v/>
      </c>
      <c r="CA81" s="98" t="str">
        <f ca="1">IF(AND(BY81&gt;0,BY81&lt;&gt;""),IF(Title!$K$1=0,ROUNDDOWN((1000*BY$1)/BY81,2),ROUND((1000*BY$1)/BY81,2)),IF(BY81="","",0))</f>
        <v/>
      </c>
      <c r="CB81" s="74" t="str">
        <f ca="1">IF(OR(BY81&lt;&gt;"",BZ81&lt;&gt;""),RANK(CC81,CC$5:INDIRECT(CB$1,TRUE)),"")</f>
        <v/>
      </c>
      <c r="CC81" s="77" t="str">
        <f t="shared" ca="1" si="144"/>
        <v/>
      </c>
      <c r="CD81" s="77" t="str">
        <f t="shared" ca="1" si="122"/>
        <v/>
      </c>
      <c r="CE81" s="105" t="str">
        <f ca="1">IF(CD81&lt;&gt;"",RANK(CD81,CD$5:INDIRECT(CE$1,TRUE)),"")</f>
        <v/>
      </c>
      <c r="CF81" s="114" t="str">
        <f ca="1">IF(AND('Raw Data'!Z79&lt;&gt;"",'Raw Data'!Z79&lt;&gt;0),ROUNDDOWN('Raw Data'!Z79,Title!$M$1),"")</f>
        <v/>
      </c>
      <c r="CG81" s="110" t="str">
        <f ca="1">IF(AND('Raw Data'!AA79&lt;&gt;"",'Raw Data'!AA79&lt;&gt;0),'Raw Data'!AA79,"")</f>
        <v/>
      </c>
      <c r="CH81" s="98" t="str">
        <f ca="1">IF(AND(CF81&gt;0,CF81&lt;&gt;""),IF(Title!$K$1=0,ROUNDDOWN((1000*CF$1)/CF81,2),ROUND((1000*CF$1)/CF81,2)),IF(CF81="","",0))</f>
        <v/>
      </c>
      <c r="CI81" s="74" t="str">
        <f ca="1">IF(OR(CF81&lt;&gt;"",CG81&lt;&gt;""),RANK(CJ81,CJ$5:INDIRECT(CI$1,TRUE)),"")</f>
        <v/>
      </c>
      <c r="CJ81" s="77" t="str">
        <f t="shared" ca="1" si="145"/>
        <v/>
      </c>
      <c r="CK81" s="77" t="str">
        <f t="shared" ca="1" si="123"/>
        <v/>
      </c>
      <c r="CL81" s="105" t="str">
        <f ca="1">IF(CK81&lt;&gt;"",RANK(CK81,CK$5:INDIRECT(CL$1,TRUE)),"")</f>
        <v/>
      </c>
      <c r="CM81" s="114" t="str">
        <f ca="1">IF(AND('Raw Data'!AB79&lt;&gt;"",'Raw Data'!AB79&lt;&gt;0),ROUNDDOWN('Raw Data'!AB79,Title!$M$1),"")</f>
        <v/>
      </c>
      <c r="CN81" s="110" t="str">
        <f ca="1">IF(AND('Raw Data'!AC79&lt;&gt;"",'Raw Data'!AC79&lt;&gt;0),'Raw Data'!AC79,"")</f>
        <v/>
      </c>
      <c r="CO81" s="98" t="str">
        <f ca="1">IF(AND(CM81&gt;0,CM81&lt;&gt;""),IF(Title!$K$1=0,ROUNDDOWN((1000*CM$1)/CM81,2),ROUND((1000*CM$1)/CM81,2)),IF(CM81="","",0))</f>
        <v/>
      </c>
      <c r="CP81" s="74" t="str">
        <f ca="1">IF(OR(CM81&lt;&gt;"",CN81&lt;&gt;""),RANK(CQ81,CQ$5:INDIRECT(CP$1,TRUE)),"")</f>
        <v/>
      </c>
      <c r="CQ81" s="77" t="str">
        <f t="shared" ca="1" si="146"/>
        <v/>
      </c>
      <c r="CR81" s="77" t="str">
        <f t="shared" ca="1" si="124"/>
        <v/>
      </c>
      <c r="CS81" s="105" t="str">
        <f ca="1">IF(CR81&lt;&gt;"",RANK(CR81,CR$5:INDIRECT(CS$1,TRUE)),"")</f>
        <v/>
      </c>
      <c r="CT81" s="114" t="str">
        <f ca="1">IF(AND('Raw Data'!AD79&lt;&gt;"",'Raw Data'!AD79&lt;&gt;0),ROUNDDOWN('Raw Data'!AD79,Title!$M$1),"")</f>
        <v/>
      </c>
      <c r="CU81" s="110" t="str">
        <f ca="1">IF(AND('Raw Data'!AE79&lt;&gt;"",'Raw Data'!AE79&lt;&gt;0),'Raw Data'!AE79,"")</f>
        <v/>
      </c>
      <c r="CV81" s="98" t="str">
        <f ca="1">IF(AND(CT81&gt;0,CT81&lt;&gt;""),IF(Title!$K$1=0,ROUNDDOWN((1000*CT$1)/CT81,2),ROUND((1000*CT$1)/CT81,2)),IF(CT81="","",0))</f>
        <v/>
      </c>
      <c r="CW81" s="74" t="str">
        <f ca="1">IF(OR(CT81&lt;&gt;"",CU81&lt;&gt;""),RANK(CX81,CX$5:INDIRECT(CW$1,TRUE)),"")</f>
        <v/>
      </c>
      <c r="CX81" s="77" t="str">
        <f t="shared" ca="1" si="147"/>
        <v/>
      </c>
      <c r="CY81" s="77" t="str">
        <f t="shared" ca="1" si="125"/>
        <v/>
      </c>
      <c r="CZ81" s="105" t="str">
        <f ca="1">IF(CY81&lt;&gt;"",RANK(CY81,CY$5:INDIRECT(CZ$1,TRUE)),"")</f>
        <v/>
      </c>
      <c r="DA81" s="114" t="str">
        <f ca="1">IF(AND('Raw Data'!AF79&lt;&gt;"",'Raw Data'!AF79&lt;&gt;0),ROUNDDOWN('Raw Data'!AF79,Title!$M$1),"")</f>
        <v/>
      </c>
      <c r="DB81" s="110" t="str">
        <f ca="1">IF(AND('Raw Data'!AG79&lt;&gt;"",'Raw Data'!AG79&lt;&gt;0),'Raw Data'!AG79,"")</f>
        <v/>
      </c>
      <c r="DC81" s="98" t="str">
        <f ca="1">IF(AND(DA81&gt;0,DA81&lt;&gt;""),IF(Title!$K$1=0,ROUNDDOWN((1000*DA$1)/DA81,2),ROUND((1000*DA$1)/DA81,2)),IF(DA81="","",0))</f>
        <v/>
      </c>
      <c r="DD81" s="74" t="str">
        <f ca="1">IF(OR(DA81&lt;&gt;"",DB81&lt;&gt;""),RANK(DE81,DE$5:INDIRECT(DD$1,TRUE)),"")</f>
        <v/>
      </c>
      <c r="DE81" s="77" t="str">
        <f t="shared" ca="1" si="148"/>
        <v/>
      </c>
      <c r="DF81" s="77" t="str">
        <f t="shared" ca="1" si="126"/>
        <v/>
      </c>
      <c r="DG81" s="105" t="str">
        <f ca="1">IF(DF81&lt;&gt;"",RANK(DF81,DF$5:INDIRECT(DG$1,TRUE)),"")</f>
        <v/>
      </c>
      <c r="DH81" s="114" t="str">
        <f ca="1">IF(AND('Raw Data'!AH79&lt;&gt;"",'Raw Data'!AH79&lt;&gt;0),ROUNDDOWN('Raw Data'!AH79,Title!$M$1),"")</f>
        <v/>
      </c>
      <c r="DI81" s="110" t="str">
        <f ca="1">IF(AND('Raw Data'!AI79&lt;&gt;"",'Raw Data'!AI79&lt;&gt;0),'Raw Data'!AI79,"")</f>
        <v/>
      </c>
      <c r="DJ81" s="98" t="str">
        <f ca="1">IF(AND(DH81&gt;0,DH81&lt;&gt;""),IF(Title!$K$1=0,ROUNDDOWN((1000*DH$1)/DH81,2),ROUND((1000*DH$1)/DH81,2)),IF(DH81="","",0))</f>
        <v/>
      </c>
      <c r="DK81" s="74" t="str">
        <f ca="1">IF(OR(DH81&lt;&gt;"",DI81&lt;&gt;""),RANK(DL81,DL$5:INDIRECT(DK$1,TRUE)),"")</f>
        <v/>
      </c>
      <c r="DL81" s="77" t="str">
        <f t="shared" ca="1" si="149"/>
        <v/>
      </c>
      <c r="DM81" s="77" t="str">
        <f t="shared" ca="1" si="127"/>
        <v/>
      </c>
      <c r="DN81" s="105" t="str">
        <f ca="1">IF(DM81&lt;&gt;"",RANK(DM81,DM$5:INDIRECT(DN$1,TRUE)),"")</f>
        <v/>
      </c>
      <c r="DO81" s="114" t="str">
        <f ca="1">IF(AND('Raw Data'!AJ79&lt;&gt;"",'Raw Data'!AJ79&lt;&gt;0),ROUNDDOWN('Raw Data'!AJ79,Title!$M$1),"")</f>
        <v/>
      </c>
      <c r="DP81" s="110" t="str">
        <f ca="1">IF(AND('Raw Data'!AK79&lt;&gt;"",'Raw Data'!AK79&lt;&gt;0),'Raw Data'!AK79,"")</f>
        <v/>
      </c>
      <c r="DQ81" s="98" t="str">
        <f ca="1">IF(AND(DO81&gt;0,DO81&lt;&gt;""),IF(Title!$K$1=0,ROUNDDOWN((1000*DO$1)/DO81,2),ROUND((1000*DO$1)/DO81,2)),IF(DO81="","",0))</f>
        <v/>
      </c>
      <c r="DR81" s="74" t="str">
        <f ca="1">IF(OR(DO81&lt;&gt;"",DP81&lt;&gt;""),RANK(DS81,DS$5:INDIRECT(DR$1,TRUE)),"")</f>
        <v/>
      </c>
      <c r="DS81" s="77" t="str">
        <f t="shared" ca="1" si="150"/>
        <v/>
      </c>
      <c r="DT81" s="77" t="str">
        <f t="shared" ca="1" si="128"/>
        <v/>
      </c>
      <c r="DU81" s="105" t="str">
        <f ca="1">IF(DT81&lt;&gt;"",RANK(DT81,DT$5:INDIRECT(DU$1,TRUE)),"")</f>
        <v/>
      </c>
      <c r="DV81" s="114" t="str">
        <f ca="1">IF(AND('Raw Data'!AL79&lt;&gt;"",'Raw Data'!AL79&lt;&gt;0),ROUNDDOWN('Raw Data'!AL79,Title!$M$1),"")</f>
        <v/>
      </c>
      <c r="DW81" s="110" t="str">
        <f ca="1">IF(AND('Raw Data'!AM79&lt;&gt;"",'Raw Data'!AM79&lt;&gt;0),'Raw Data'!AM79,"")</f>
        <v/>
      </c>
      <c r="DX81" s="98" t="str">
        <f ca="1">IF(AND(DV81&gt;0,DV81&lt;&gt;""),IF(Title!$K$1=0,ROUNDDOWN((1000*DV$1)/DV81,2),ROUND((1000*DV$1)/DV81,2)),IF(DV81="","",0))</f>
        <v/>
      </c>
      <c r="DY81" s="74" t="str">
        <f ca="1">IF(OR(DV81&lt;&gt;"",DW81&lt;&gt;""),RANK(DZ81,DZ$5:INDIRECT(DY$1,TRUE)),"")</f>
        <v/>
      </c>
      <c r="DZ81" s="77" t="str">
        <f t="shared" ca="1" si="151"/>
        <v/>
      </c>
      <c r="EA81" s="77" t="str">
        <f t="shared" ca="1" si="129"/>
        <v/>
      </c>
      <c r="EB81" s="105" t="str">
        <f ca="1">IF(EA81&lt;&gt;"",RANK(EA81,EA$5:INDIRECT(EB$1,TRUE)),"")</f>
        <v/>
      </c>
      <c r="EC81" s="114" t="str">
        <f ca="1">IF(AND('Raw Data'!AN79&lt;&gt;"",'Raw Data'!AN79&lt;&gt;0),ROUNDDOWN('Raw Data'!AN79,Title!$M$1),"")</f>
        <v/>
      </c>
      <c r="ED81" s="110" t="str">
        <f ca="1">IF(AND('Raw Data'!AO79&lt;&gt;"",'Raw Data'!AO79&lt;&gt;0),'Raw Data'!AO79,"")</f>
        <v/>
      </c>
      <c r="EE81" s="98" t="str">
        <f ca="1">IF(AND(EC81&gt;0,EC81&lt;&gt;""),IF(Title!$K$1=0,ROUNDDOWN((1000*EC$1)/EC81,2),ROUND((1000*EC$1)/EC81,2)),IF(EC81="","",0))</f>
        <v/>
      </c>
      <c r="EF81" s="74" t="str">
        <f ca="1">IF(OR(EC81&lt;&gt;"",ED81&lt;&gt;""),RANK(EG81,EG$5:INDIRECT(EF$1,TRUE)),"")</f>
        <v/>
      </c>
      <c r="EG81" s="77" t="str">
        <f t="shared" ca="1" si="152"/>
        <v/>
      </c>
      <c r="EH81" s="77" t="str">
        <f t="shared" ca="1" si="130"/>
        <v/>
      </c>
      <c r="EI81" s="105" t="str">
        <f ca="1">IF(EH81&lt;&gt;"",RANK(EH81,EH$5:INDIRECT(EI$1,TRUE)),"")</f>
        <v/>
      </c>
      <c r="EJ81" s="114" t="str">
        <f ca="1">IF(AND('Raw Data'!AP79&lt;&gt;"",'Raw Data'!AP79&lt;&gt;0),ROUNDDOWN('Raw Data'!AP79,Title!$M$1),"")</f>
        <v/>
      </c>
      <c r="EK81" s="107" t="str">
        <f ca="1">IF(AND('Raw Data'!AQ79&lt;&gt;"",'Raw Data'!AQ79&lt;&gt;0),'Raw Data'!AQ79,"")</f>
        <v/>
      </c>
      <c r="EL81" s="98" t="str">
        <f ca="1">IF(AND(EJ81&gt;0,EJ81&lt;&gt;""),IF(Title!$K$1=0,ROUNDDOWN((1000*EJ$1)/EJ81,2),ROUND((1000*EJ$1)/EJ81,2)),IF(EJ81="","",0))</f>
        <v/>
      </c>
      <c r="EM81" s="74" t="str">
        <f ca="1">IF(OR(EJ81&lt;&gt;"",EK81&lt;&gt;""),RANK(EN81,EN$5:INDIRECT(EM$1,TRUE)),"")</f>
        <v/>
      </c>
      <c r="EN81" s="77" t="str">
        <f t="shared" ca="1" si="153"/>
        <v/>
      </c>
      <c r="EO81" s="77" t="str">
        <f t="shared" ca="1" si="131"/>
        <v/>
      </c>
      <c r="EP81" s="105" t="str">
        <f ca="1">IF(EO81&lt;&gt;"",RANK(EO81,EO$5:INDIRECT(EP$1,TRUE)),"")</f>
        <v/>
      </c>
      <c r="EQ81" s="74" t="str">
        <f t="shared" ca="1" si="154"/>
        <v>$ER$81:$FC$81</v>
      </c>
      <c r="ER81" s="77">
        <f t="shared" si="155"/>
        <v>0</v>
      </c>
      <c r="ES81" s="77">
        <f t="shared" ca="1" si="156"/>
        <v>0</v>
      </c>
      <c r="ET81" s="77">
        <f t="shared" ca="1" si="157"/>
        <v>0</v>
      </c>
      <c r="EU81" s="77">
        <f t="shared" ca="1" si="158"/>
        <v>0</v>
      </c>
      <c r="EV81" s="77">
        <f t="shared" ca="1" si="159"/>
        <v>0</v>
      </c>
      <c r="EW81" s="77">
        <f t="shared" ca="1" si="160"/>
        <v>0</v>
      </c>
      <c r="EX81" s="77">
        <f t="shared" ca="1" si="161"/>
        <v>0</v>
      </c>
      <c r="EY81" s="77">
        <f t="shared" ca="1" si="162"/>
        <v>0</v>
      </c>
      <c r="EZ81" s="77">
        <f t="shared" ca="1" si="163"/>
        <v>0</v>
      </c>
      <c r="FA81" s="77">
        <f t="shared" ca="1" si="164"/>
        <v>0</v>
      </c>
      <c r="FB81" s="77">
        <f t="shared" ca="1" si="165"/>
        <v>0</v>
      </c>
      <c r="FC81" s="77">
        <f t="shared" ca="1" si="166"/>
        <v>0</v>
      </c>
      <c r="FD81" s="77">
        <f t="shared" ca="1" si="167"/>
        <v>0</v>
      </c>
      <c r="FE81" s="77">
        <f t="shared" ca="1" si="168"/>
        <v>0</v>
      </c>
      <c r="FF81" s="77">
        <f t="shared" ca="1" si="169"/>
        <v>0</v>
      </c>
      <c r="FG81" s="77">
        <f t="shared" ca="1" si="170"/>
        <v>0</v>
      </c>
      <c r="FH81" s="77">
        <f t="shared" ca="1" si="171"/>
        <v>0</v>
      </c>
      <c r="FI81" s="77">
        <f t="shared" ca="1" si="172"/>
        <v>0</v>
      </c>
      <c r="FJ81" s="77">
        <f t="shared" ca="1" si="173"/>
        <v>0</v>
      </c>
      <c r="FK81" s="77">
        <f t="shared" ca="1" si="174"/>
        <v>0</v>
      </c>
      <c r="FL81" s="74" t="str">
        <f t="shared" si="175"/>
        <v>$FM$81:$FX$81</v>
      </c>
      <c r="FM81" s="78">
        <f t="shared" si="176"/>
        <v>0</v>
      </c>
      <c r="FN81" s="74">
        <f t="shared" si="177"/>
        <v>0</v>
      </c>
      <c r="FO81" s="74">
        <f t="shared" si="178"/>
        <v>0</v>
      </c>
      <c r="FP81" s="74">
        <f t="shared" si="179"/>
        <v>0</v>
      </c>
      <c r="FQ81" s="74">
        <f t="shared" si="180"/>
        <v>0</v>
      </c>
      <c r="FR81" s="74">
        <f t="shared" si="181"/>
        <v>0</v>
      </c>
      <c r="FS81" s="74">
        <f t="shared" si="182"/>
        <v>0</v>
      </c>
      <c r="FT81" s="74">
        <f t="shared" si="183"/>
        <v>0</v>
      </c>
      <c r="FU81" s="74">
        <f t="shared" si="184"/>
        <v>0</v>
      </c>
      <c r="FV81" s="74">
        <f t="shared" si="185"/>
        <v>0</v>
      </c>
      <c r="FW81" s="74">
        <f t="shared" si="186"/>
        <v>0</v>
      </c>
      <c r="FX81" s="74">
        <f t="shared" si="187"/>
        <v>0</v>
      </c>
      <c r="FY81" s="74">
        <f t="shared" si="188"/>
        <v>0</v>
      </c>
      <c r="FZ81" s="74">
        <f t="shared" si="189"/>
        <v>0</v>
      </c>
      <c r="GA81" s="74">
        <f t="shared" si="190"/>
        <v>0</v>
      </c>
      <c r="GB81" s="74">
        <f t="shared" si="191"/>
        <v>0</v>
      </c>
      <c r="GC81" s="74">
        <f t="shared" si="192"/>
        <v>0</v>
      </c>
      <c r="GD81" s="74">
        <f t="shared" si="193"/>
        <v>0</v>
      </c>
      <c r="GE81" s="74">
        <f t="shared" si="194"/>
        <v>0</v>
      </c>
      <c r="GF81" s="74">
        <f t="shared" si="195"/>
        <v>0</v>
      </c>
      <c r="GG81" s="74" t="str">
        <f t="shared" si="196"/>
        <v>GS81</v>
      </c>
      <c r="GH81" s="77">
        <f ca="1">GetDiscardScore($ER81:ER81,GH$1)</f>
        <v>0</v>
      </c>
      <c r="GI81" s="77">
        <f ca="1">GetDiscardScore($ER81:ES81,GI$1)</f>
        <v>0</v>
      </c>
      <c r="GJ81" s="77">
        <f ca="1">GetDiscardScore($ER81:ET81,GJ$1)</f>
        <v>0</v>
      </c>
      <c r="GK81" s="77">
        <f ca="1">GetDiscardScore($ER81:EU81,GK$1)</f>
        <v>0</v>
      </c>
      <c r="GL81" s="77">
        <f ca="1">GetDiscardScore($ER81:EV81,GL$1)</f>
        <v>0</v>
      </c>
      <c r="GM81" s="77">
        <f ca="1">GetDiscardScore($ER81:EW81,GM$1)</f>
        <v>0</v>
      </c>
      <c r="GN81" s="77">
        <f ca="1">GetDiscardScore($ER81:EX81,GN$1)</f>
        <v>0</v>
      </c>
      <c r="GO81" s="77">
        <f ca="1">GetDiscardScore($ER81:EY81,GO$1)</f>
        <v>0</v>
      </c>
      <c r="GP81" s="77">
        <f ca="1">GetDiscardScore($ER81:EZ81,GP$1)</f>
        <v>0</v>
      </c>
      <c r="GQ81" s="77">
        <f ca="1">GetDiscardScore($ER81:FA81,GQ$1)</f>
        <v>0</v>
      </c>
      <c r="GR81" s="77">
        <f ca="1">GetDiscardScore($ER81:FB81,GR$1)</f>
        <v>0</v>
      </c>
      <c r="GS81" s="77">
        <f ca="1">GetDiscardScore($ER81:FC81,GS$1)</f>
        <v>0</v>
      </c>
      <c r="GT81" s="77">
        <f ca="1">GetDiscardScore($ER81:FD81,GT$1)</f>
        <v>0</v>
      </c>
      <c r="GU81" s="77">
        <f ca="1">GetDiscardScore($ER81:FE81,GU$1)</f>
        <v>0</v>
      </c>
      <c r="GV81" s="77">
        <f ca="1">GetDiscardScore($ER81:FF81,GV$1)</f>
        <v>0</v>
      </c>
      <c r="GW81" s="77">
        <f ca="1">GetDiscardScore($ER81:FG81,GW$1)</f>
        <v>0</v>
      </c>
      <c r="GX81" s="77">
        <f ca="1">GetDiscardScore($ER81:FH81,GX$1)</f>
        <v>0</v>
      </c>
      <c r="GY81" s="77">
        <f ca="1">GetDiscardScore($ER81:FI81,GY$1)</f>
        <v>0</v>
      </c>
      <c r="GZ81" s="77">
        <f ca="1">GetDiscardScore($ER81:FJ81,GZ$1)</f>
        <v>0</v>
      </c>
      <c r="HA81" s="77">
        <f ca="1">GetDiscardScore($ER81:FK81,HA$1)</f>
        <v>0</v>
      </c>
      <c r="HB81" s="79" t="str">
        <f t="shared" ca="1" si="197"/>
        <v/>
      </c>
      <c r="HC81" s="78" t="str">
        <f ca="1">IF(HB81&lt;&gt;"",RANK(HB81,HB$5:INDIRECT(HC$1,TRUE),0),"")</f>
        <v/>
      </c>
      <c r="HD81" s="76" t="str">
        <f t="shared" ca="1" si="198"/>
        <v/>
      </c>
    </row>
    <row r="82" spans="1:212" s="74" customFormat="1" ht="11.25">
      <c r="A82" s="39">
        <v>78</v>
      </c>
      <c r="B82" s="39" t="str">
        <f ca="1">IF('Raw Data'!B80&lt;&gt;"",'Raw Data'!B80,"")</f>
        <v/>
      </c>
      <c r="C82" s="74" t="str">
        <f ca="1">IF('Raw Data'!C80&lt;&gt;"",'Raw Data'!C80,"")</f>
        <v/>
      </c>
      <c r="D82" s="40" t="str">
        <f t="shared" ca="1" si="132"/>
        <v/>
      </c>
      <c r="E82" s="75" t="str">
        <f t="shared" ca="1" si="133"/>
        <v/>
      </c>
      <c r="F82" s="100" t="str">
        <f t="shared" ca="1" si="111"/>
        <v/>
      </c>
      <c r="G82" s="114" t="str">
        <f ca="1">IF(AND('Raw Data'!D80&lt;&gt;"",'Raw Data'!D80&lt;&gt;0),ROUNDDOWN('Raw Data'!D80,Title!$M$1),"")</f>
        <v/>
      </c>
      <c r="H82" s="110" t="str">
        <f ca="1">IF(AND('Raw Data'!E80&lt;&gt;"",'Raw Data'!E80&lt;&gt;0),'Raw Data'!E80,"")</f>
        <v/>
      </c>
      <c r="I82" s="98" t="str">
        <f ca="1">IF(AND(G82&lt;&gt;"",G82&gt;0),IF(Title!$K$1=0,ROUNDDOWN((1000*G$1)/G82,2),ROUND((1000*G$1)/G82,2)),IF(G82="","",0))</f>
        <v/>
      </c>
      <c r="J82" s="74" t="str">
        <f ca="1">IF(K82&lt;&gt;0,RANK(K82,K$5:INDIRECT(J$1,TRUE)),"")</f>
        <v/>
      </c>
      <c r="K82" s="77">
        <f t="shared" ca="1" si="199"/>
        <v>0</v>
      </c>
      <c r="L82" s="77" t="str">
        <f t="shared" ca="1" si="112"/>
        <v/>
      </c>
      <c r="M82" s="105" t="str">
        <f ca="1">IF(L82&lt;&gt;"",RANK(L82,L$5:INDIRECT(M$1,TRUE)),"")</f>
        <v/>
      </c>
      <c r="N82" s="114" t="str">
        <f ca="1">IF(AND('Raw Data'!F80&lt;&gt;"",'Raw Data'!F80&lt;&gt;0),ROUNDDOWN('Raw Data'!F80,Title!$M$1),"")</f>
        <v/>
      </c>
      <c r="O82" s="110" t="str">
        <f ca="1">IF(AND('Raw Data'!G80&lt;&gt;"",'Raw Data'!G80&lt;&gt;0),'Raw Data'!G80,"")</f>
        <v/>
      </c>
      <c r="P82" s="98" t="str">
        <f ca="1">IF(AND(N82&gt;0,N82&lt;&gt;""),IF(Title!$K$1=0,ROUNDDOWN((1000*N$1)/N82,2),ROUND((1000*N$1)/N82,2)),IF(N82="","",0))</f>
        <v/>
      </c>
      <c r="Q82" s="74" t="str">
        <f ca="1">IF(OR(N82&lt;&gt;"",O82&lt;&gt;""),RANK(R82,R$5:INDIRECT(Q$1,TRUE)),"")</f>
        <v/>
      </c>
      <c r="R82" s="77" t="str">
        <f t="shared" ca="1" si="134"/>
        <v/>
      </c>
      <c r="S82" s="77" t="str">
        <f t="shared" ca="1" si="113"/>
        <v/>
      </c>
      <c r="T82" s="105" t="str">
        <f ca="1">IF(S82&lt;&gt;"",RANK(S82,S$5:INDIRECT(T$1,TRUE)),"")</f>
        <v/>
      </c>
      <c r="U82" s="114" t="str">
        <f ca="1">IF(AND('Raw Data'!H80&lt;&gt;"",'Raw Data'!H80&lt;&gt;0),ROUNDDOWN('Raw Data'!H80,Title!$M$1),"")</f>
        <v/>
      </c>
      <c r="V82" s="110" t="str">
        <f ca="1">IF(AND('Raw Data'!I80&lt;&gt;"",'Raw Data'!I80&lt;&gt;0),'Raw Data'!I80,"")</f>
        <v/>
      </c>
      <c r="W82" s="98" t="str">
        <f ca="1">IF(AND(U82&gt;0,U82&lt;&gt;""),IF(Title!$K$1=0,ROUNDDOWN((1000*U$1)/U82,2),ROUND((1000*U$1)/U82,2)),IF(U82="","",0))</f>
        <v/>
      </c>
      <c r="X82" s="74" t="str">
        <f ca="1">IF(OR(U82&lt;&gt;"",V82&lt;&gt;""),RANK(Y82,Y$5:INDIRECT(X$1,TRUE)),"")</f>
        <v/>
      </c>
      <c r="Y82" s="77" t="str">
        <f t="shared" ca="1" si="135"/>
        <v/>
      </c>
      <c r="Z82" s="77" t="str">
        <f t="shared" ca="1" si="114"/>
        <v/>
      </c>
      <c r="AA82" s="105" t="str">
        <f ca="1">IF(Z82&lt;&gt;"",RANK(Z82,Z$5:INDIRECT(AA$1,TRUE)),"")</f>
        <v/>
      </c>
      <c r="AB82" s="114" t="str">
        <f ca="1">IF(AND('Raw Data'!J80&lt;&gt;"",'Raw Data'!J80&lt;&gt;0),ROUNDDOWN('Raw Data'!J80,Title!$M$1),"")</f>
        <v/>
      </c>
      <c r="AC82" s="110" t="str">
        <f ca="1">IF(AND('Raw Data'!K80&lt;&gt;"",'Raw Data'!K80&lt;&gt;0),'Raw Data'!K80,"")</f>
        <v/>
      </c>
      <c r="AD82" s="98" t="str">
        <f ca="1">IF(AND(AB82&gt;0,AB82&lt;&gt;""),IF(Title!$K$1=0,ROUNDDOWN((1000*AB$1)/AB82,2),ROUND((1000*AB$1)/AB82,2)),IF(AB82="","",0))</f>
        <v/>
      </c>
      <c r="AE82" s="74" t="str">
        <f ca="1">IF(OR(AB82&lt;&gt;"",AC82&lt;&gt;""),RANK(AF82,AF$5:INDIRECT(AE$1,TRUE)),"")</f>
        <v/>
      </c>
      <c r="AF82" s="77" t="str">
        <f t="shared" ca="1" si="136"/>
        <v/>
      </c>
      <c r="AG82" s="77" t="str">
        <f t="shared" ca="1" si="115"/>
        <v/>
      </c>
      <c r="AH82" s="105" t="str">
        <f ca="1">IF(AG82&lt;&gt;"",RANK(AG82,AG$5:INDIRECT(AH$1,TRUE)),"")</f>
        <v/>
      </c>
      <c r="AI82" s="114" t="str">
        <f ca="1">IF(AND('Raw Data'!L80&lt;&gt;"",'Raw Data'!L80&lt;&gt;0),ROUNDDOWN('Raw Data'!L80,Title!$M$1),"")</f>
        <v/>
      </c>
      <c r="AJ82" s="110" t="str">
        <f ca="1">IF(AND('Raw Data'!M80&lt;&gt;"",'Raw Data'!M80&lt;&gt;0),'Raw Data'!M80,"")</f>
        <v/>
      </c>
      <c r="AK82" s="98" t="str">
        <f ca="1">IF(AND(AI82&gt;0,AI82&lt;&gt;""),IF(Title!$K$1=0,ROUNDDOWN((1000*AI$1)/AI82,2),ROUND((1000*AI$1)/AI82,2)),IF(AI82="","",0))</f>
        <v/>
      </c>
      <c r="AL82" s="74" t="str">
        <f ca="1">IF(OR(AI82&lt;&gt;"",AJ82&lt;&gt;""),RANK(AM82,AM$5:INDIRECT(AL$1,TRUE)),"")</f>
        <v/>
      </c>
      <c r="AM82" s="77" t="str">
        <f t="shared" ca="1" si="137"/>
        <v/>
      </c>
      <c r="AN82" s="77" t="str">
        <f t="shared" ca="1" si="116"/>
        <v/>
      </c>
      <c r="AO82" s="105" t="str">
        <f ca="1">IF(AN82&lt;&gt;"",RANK(AN82,AN$5:INDIRECT(AO$1,TRUE)),"")</f>
        <v/>
      </c>
      <c r="AP82" s="114" t="str">
        <f ca="1">IF(AND('Raw Data'!N80&lt;&gt;"",'Raw Data'!N80&lt;&gt;0),ROUNDDOWN('Raw Data'!N80,Title!$M$1),"")</f>
        <v/>
      </c>
      <c r="AQ82" s="110" t="str">
        <f ca="1">IF(AND('Raw Data'!O80&lt;&gt;"",'Raw Data'!O80&lt;&gt;0),'Raw Data'!O80,"")</f>
        <v/>
      </c>
      <c r="AR82" s="98" t="str">
        <f ca="1">IF(AND(AP82&gt;0,AP82&lt;&gt;""),IF(Title!$K$1=0,ROUNDDOWN((1000*AP$1)/AP82,2),ROUND((1000*AP$1)/AP82,2)),IF(AP82="","",0))</f>
        <v/>
      </c>
      <c r="AS82" s="74" t="str">
        <f ca="1">IF(OR(AP82&lt;&gt;"",AQ82&lt;&gt;""),RANK(AT82,AT$5:INDIRECT(AS$1,TRUE)),"")</f>
        <v/>
      </c>
      <c r="AT82" s="77" t="str">
        <f t="shared" ca="1" si="138"/>
        <v/>
      </c>
      <c r="AU82" s="77" t="str">
        <f t="shared" ca="1" si="117"/>
        <v/>
      </c>
      <c r="AV82" s="105" t="str">
        <f ca="1">IF(AU82&lt;&gt;"",RANK(AU82,AU$5:INDIRECT(AV$1,TRUE)),"")</f>
        <v/>
      </c>
      <c r="AW82" s="114" t="str">
        <f ca="1">IF(AND('Raw Data'!P80&lt;&gt;"",'Raw Data'!P80&lt;&gt;0),ROUNDDOWN('Raw Data'!P80,Title!$M$1),"")</f>
        <v/>
      </c>
      <c r="AX82" s="110" t="str">
        <f ca="1">IF(AND('Raw Data'!Q80&lt;&gt;"",'Raw Data'!Q80&lt;&gt;0),'Raw Data'!Q80,"")</f>
        <v/>
      </c>
      <c r="AY82" s="98" t="str">
        <f ca="1">IF(AND(AW82&gt;0,AW82&lt;&gt;""),IF(Title!$K$1=0,ROUNDDOWN((1000*AW$1)/AW82,2),ROUND((1000*AW$1)/AW82,2)),IF(AW82="","",0))</f>
        <v/>
      </c>
      <c r="AZ82" s="74" t="str">
        <f ca="1">IF(OR(AW82&lt;&gt;"",AX82&lt;&gt;""),RANK(BA82,BA$5:INDIRECT(AZ$1,TRUE)),"")</f>
        <v/>
      </c>
      <c r="BA82" s="77" t="str">
        <f t="shared" ca="1" si="139"/>
        <v/>
      </c>
      <c r="BB82" s="77" t="str">
        <f t="shared" ca="1" si="118"/>
        <v/>
      </c>
      <c r="BC82" s="105" t="str">
        <f ca="1">IF(BB82&lt;&gt;"",RANK(BB82,BB$5:INDIRECT(BC$1,TRUE)),"")</f>
        <v/>
      </c>
      <c r="BD82" s="114" t="str">
        <f ca="1">IF(AND('Raw Data'!R80&lt;&gt;"",'Raw Data'!R80&lt;&gt;0),ROUNDDOWN('Raw Data'!R80,Title!$M$1),"")</f>
        <v/>
      </c>
      <c r="BE82" s="110" t="str">
        <f ca="1">IF(AND('Raw Data'!S80&lt;&gt;"",'Raw Data'!S80&lt;&gt;0),'Raw Data'!S80,"")</f>
        <v/>
      </c>
      <c r="BF82" s="98" t="str">
        <f ca="1">IF(AND(BD82&gt;0,BD82&lt;&gt;""),IF(Title!$K$1=0,ROUNDDOWN((1000*BD$1)/BD82,2),ROUND((1000*BD$1)/BD82,2)),IF(BD82="","",0))</f>
        <v/>
      </c>
      <c r="BG82" s="74" t="str">
        <f ca="1">IF(OR(BD82&lt;&gt;"",BE82&lt;&gt;""),RANK(BH82,BH$5:INDIRECT(BG$1,TRUE)),"")</f>
        <v/>
      </c>
      <c r="BH82" s="77" t="str">
        <f t="shared" ca="1" si="140"/>
        <v/>
      </c>
      <c r="BI82" s="77" t="str">
        <f t="shared" ca="1" si="119"/>
        <v/>
      </c>
      <c r="BJ82" s="105" t="str">
        <f ca="1">IF(BI82&lt;&gt;"",RANK(BI82,BI$5:INDIRECT(BJ$1,TRUE)),"")</f>
        <v/>
      </c>
      <c r="BK82" s="114" t="str">
        <f ca="1">IF(AND('Raw Data'!T80&lt;&gt;"",'Raw Data'!T80&lt;&gt;0),ROUNDDOWN('Raw Data'!T80,Title!$M$1),"")</f>
        <v/>
      </c>
      <c r="BL82" s="110" t="str">
        <f ca="1">IF(AND('Raw Data'!U80&lt;&gt;"",'Raw Data'!U80&lt;&gt;0),'Raw Data'!U80,"")</f>
        <v/>
      </c>
      <c r="BM82" s="98" t="str">
        <f t="shared" ca="1" si="141"/>
        <v/>
      </c>
      <c r="BN82" s="74" t="str">
        <f ca="1">IF(OR(BK82&lt;&gt;"",BL82&lt;&gt;""),RANK(BO82,BO$5:INDIRECT(BN$1,TRUE)),"")</f>
        <v/>
      </c>
      <c r="BO82" s="77" t="str">
        <f t="shared" ca="1" si="142"/>
        <v/>
      </c>
      <c r="BP82" s="77" t="str">
        <f t="shared" ca="1" si="120"/>
        <v/>
      </c>
      <c r="BQ82" s="105" t="str">
        <f ca="1">IF(BP82&lt;&gt;"",RANK(BP82,BP$5:INDIRECT(BQ$1,TRUE)),"")</f>
        <v/>
      </c>
      <c r="BR82" s="114" t="str">
        <f ca="1">IF(AND('Raw Data'!V80&lt;&gt;"",'Raw Data'!V80&lt;&gt;0),ROUNDDOWN('Raw Data'!V80,Title!$M$1),"")</f>
        <v/>
      </c>
      <c r="BS82" s="110" t="str">
        <f ca="1">IF(AND('Raw Data'!W80&lt;&gt;"",'Raw Data'!W80&lt;&gt;0),'Raw Data'!W80,"")</f>
        <v/>
      </c>
      <c r="BT82" s="98" t="str">
        <f ca="1">IF(AND(BR82&gt;0,BR82&lt;&gt;""),IF(Title!$K$1=0,ROUNDDOWN((1000*BR$1)/BR82,2),ROUND((1000*BR$1)/BR82,2)),IF(BR82="","",0))</f>
        <v/>
      </c>
      <c r="BU82" s="74" t="str">
        <f ca="1">IF(OR(BR82&lt;&gt;"",BS82&lt;&gt;""),RANK(BV82,BV$5:INDIRECT(BU$1,TRUE)),"")</f>
        <v/>
      </c>
      <c r="BV82" s="77" t="str">
        <f t="shared" ca="1" si="143"/>
        <v/>
      </c>
      <c r="BW82" s="77" t="str">
        <f t="shared" ca="1" si="121"/>
        <v/>
      </c>
      <c r="BX82" s="105" t="str">
        <f ca="1">IF(BW82&lt;&gt;"",RANK(BW82,BW$5:INDIRECT(BX$1,TRUE)),"")</f>
        <v/>
      </c>
      <c r="BY82" s="114" t="str">
        <f ca="1">IF(AND('Raw Data'!X80&lt;&gt;"",'Raw Data'!X80&lt;&gt;0),ROUNDDOWN('Raw Data'!X80,Title!$M$1),"")</f>
        <v/>
      </c>
      <c r="BZ82" s="110" t="str">
        <f ca="1">IF(AND('Raw Data'!Y80&lt;&gt;"",'Raw Data'!Y80&lt;&gt;0),'Raw Data'!Y80,"")</f>
        <v/>
      </c>
      <c r="CA82" s="98" t="str">
        <f ca="1">IF(AND(BY82&gt;0,BY82&lt;&gt;""),IF(Title!$K$1=0,ROUNDDOWN((1000*BY$1)/BY82,2),ROUND((1000*BY$1)/BY82,2)),IF(BY82="","",0))</f>
        <v/>
      </c>
      <c r="CB82" s="74" t="str">
        <f ca="1">IF(OR(BY82&lt;&gt;"",BZ82&lt;&gt;""),RANK(CC82,CC$5:INDIRECT(CB$1,TRUE)),"")</f>
        <v/>
      </c>
      <c r="CC82" s="77" t="str">
        <f t="shared" ca="1" si="144"/>
        <v/>
      </c>
      <c r="CD82" s="77" t="str">
        <f t="shared" ca="1" si="122"/>
        <v/>
      </c>
      <c r="CE82" s="105" t="str">
        <f ca="1">IF(CD82&lt;&gt;"",RANK(CD82,CD$5:INDIRECT(CE$1,TRUE)),"")</f>
        <v/>
      </c>
      <c r="CF82" s="114" t="str">
        <f ca="1">IF(AND('Raw Data'!Z80&lt;&gt;"",'Raw Data'!Z80&lt;&gt;0),ROUNDDOWN('Raw Data'!Z80,Title!$M$1),"")</f>
        <v/>
      </c>
      <c r="CG82" s="110" t="str">
        <f ca="1">IF(AND('Raw Data'!AA80&lt;&gt;"",'Raw Data'!AA80&lt;&gt;0),'Raw Data'!AA80,"")</f>
        <v/>
      </c>
      <c r="CH82" s="98" t="str">
        <f ca="1">IF(AND(CF82&gt;0,CF82&lt;&gt;""),IF(Title!$K$1=0,ROUNDDOWN((1000*CF$1)/CF82,2),ROUND((1000*CF$1)/CF82,2)),IF(CF82="","",0))</f>
        <v/>
      </c>
      <c r="CI82" s="74" t="str">
        <f ca="1">IF(OR(CF82&lt;&gt;"",CG82&lt;&gt;""),RANK(CJ82,CJ$5:INDIRECT(CI$1,TRUE)),"")</f>
        <v/>
      </c>
      <c r="CJ82" s="77" t="str">
        <f t="shared" ca="1" si="145"/>
        <v/>
      </c>
      <c r="CK82" s="77" t="str">
        <f t="shared" ca="1" si="123"/>
        <v/>
      </c>
      <c r="CL82" s="105" t="str">
        <f ca="1">IF(CK82&lt;&gt;"",RANK(CK82,CK$5:INDIRECT(CL$1,TRUE)),"")</f>
        <v/>
      </c>
      <c r="CM82" s="114" t="str">
        <f ca="1">IF(AND('Raw Data'!AB80&lt;&gt;"",'Raw Data'!AB80&lt;&gt;0),ROUNDDOWN('Raw Data'!AB80,Title!$M$1),"")</f>
        <v/>
      </c>
      <c r="CN82" s="110" t="str">
        <f ca="1">IF(AND('Raw Data'!AC80&lt;&gt;"",'Raw Data'!AC80&lt;&gt;0),'Raw Data'!AC80,"")</f>
        <v/>
      </c>
      <c r="CO82" s="98" t="str">
        <f ca="1">IF(AND(CM82&gt;0,CM82&lt;&gt;""),IF(Title!$K$1=0,ROUNDDOWN((1000*CM$1)/CM82,2),ROUND((1000*CM$1)/CM82,2)),IF(CM82="","",0))</f>
        <v/>
      </c>
      <c r="CP82" s="74" t="str">
        <f ca="1">IF(OR(CM82&lt;&gt;"",CN82&lt;&gt;""),RANK(CQ82,CQ$5:INDIRECT(CP$1,TRUE)),"")</f>
        <v/>
      </c>
      <c r="CQ82" s="77" t="str">
        <f t="shared" ca="1" si="146"/>
        <v/>
      </c>
      <c r="CR82" s="77" t="str">
        <f t="shared" ca="1" si="124"/>
        <v/>
      </c>
      <c r="CS82" s="105" t="str">
        <f ca="1">IF(CR82&lt;&gt;"",RANK(CR82,CR$5:INDIRECT(CS$1,TRUE)),"")</f>
        <v/>
      </c>
      <c r="CT82" s="114" t="str">
        <f ca="1">IF(AND('Raw Data'!AD80&lt;&gt;"",'Raw Data'!AD80&lt;&gt;0),ROUNDDOWN('Raw Data'!AD80,Title!$M$1),"")</f>
        <v/>
      </c>
      <c r="CU82" s="110" t="str">
        <f ca="1">IF(AND('Raw Data'!AE80&lt;&gt;"",'Raw Data'!AE80&lt;&gt;0),'Raw Data'!AE80,"")</f>
        <v/>
      </c>
      <c r="CV82" s="98" t="str">
        <f ca="1">IF(AND(CT82&gt;0,CT82&lt;&gt;""),IF(Title!$K$1=0,ROUNDDOWN((1000*CT$1)/CT82,2),ROUND((1000*CT$1)/CT82,2)),IF(CT82="","",0))</f>
        <v/>
      </c>
      <c r="CW82" s="74" t="str">
        <f ca="1">IF(OR(CT82&lt;&gt;"",CU82&lt;&gt;""),RANK(CX82,CX$5:INDIRECT(CW$1,TRUE)),"")</f>
        <v/>
      </c>
      <c r="CX82" s="77" t="str">
        <f t="shared" ca="1" si="147"/>
        <v/>
      </c>
      <c r="CY82" s="77" t="str">
        <f t="shared" ca="1" si="125"/>
        <v/>
      </c>
      <c r="CZ82" s="105" t="str">
        <f ca="1">IF(CY82&lt;&gt;"",RANK(CY82,CY$5:INDIRECT(CZ$1,TRUE)),"")</f>
        <v/>
      </c>
      <c r="DA82" s="114" t="str">
        <f ca="1">IF(AND('Raw Data'!AF80&lt;&gt;"",'Raw Data'!AF80&lt;&gt;0),ROUNDDOWN('Raw Data'!AF80,Title!$M$1),"")</f>
        <v/>
      </c>
      <c r="DB82" s="110" t="str">
        <f ca="1">IF(AND('Raw Data'!AG80&lt;&gt;"",'Raw Data'!AG80&lt;&gt;0),'Raw Data'!AG80,"")</f>
        <v/>
      </c>
      <c r="DC82" s="98" t="str">
        <f ca="1">IF(AND(DA82&gt;0,DA82&lt;&gt;""),IF(Title!$K$1=0,ROUNDDOWN((1000*DA$1)/DA82,2),ROUND((1000*DA$1)/DA82,2)),IF(DA82="","",0))</f>
        <v/>
      </c>
      <c r="DD82" s="74" t="str">
        <f ca="1">IF(OR(DA82&lt;&gt;"",DB82&lt;&gt;""),RANK(DE82,DE$5:INDIRECT(DD$1,TRUE)),"")</f>
        <v/>
      </c>
      <c r="DE82" s="77" t="str">
        <f t="shared" ca="1" si="148"/>
        <v/>
      </c>
      <c r="DF82" s="77" t="str">
        <f t="shared" ca="1" si="126"/>
        <v/>
      </c>
      <c r="DG82" s="105" t="str">
        <f ca="1">IF(DF82&lt;&gt;"",RANK(DF82,DF$5:INDIRECT(DG$1,TRUE)),"")</f>
        <v/>
      </c>
      <c r="DH82" s="114" t="str">
        <f ca="1">IF(AND('Raw Data'!AH80&lt;&gt;"",'Raw Data'!AH80&lt;&gt;0),ROUNDDOWN('Raw Data'!AH80,Title!$M$1),"")</f>
        <v/>
      </c>
      <c r="DI82" s="110" t="str">
        <f ca="1">IF(AND('Raw Data'!AI80&lt;&gt;"",'Raw Data'!AI80&lt;&gt;0),'Raw Data'!AI80,"")</f>
        <v/>
      </c>
      <c r="DJ82" s="98" t="str">
        <f ca="1">IF(AND(DH82&gt;0,DH82&lt;&gt;""),IF(Title!$K$1=0,ROUNDDOWN((1000*DH$1)/DH82,2),ROUND((1000*DH$1)/DH82,2)),IF(DH82="","",0))</f>
        <v/>
      </c>
      <c r="DK82" s="74" t="str">
        <f ca="1">IF(OR(DH82&lt;&gt;"",DI82&lt;&gt;""),RANK(DL82,DL$5:INDIRECT(DK$1,TRUE)),"")</f>
        <v/>
      </c>
      <c r="DL82" s="77" t="str">
        <f t="shared" ca="1" si="149"/>
        <v/>
      </c>
      <c r="DM82" s="77" t="str">
        <f t="shared" ca="1" si="127"/>
        <v/>
      </c>
      <c r="DN82" s="105" t="str">
        <f ca="1">IF(DM82&lt;&gt;"",RANK(DM82,DM$5:INDIRECT(DN$1,TRUE)),"")</f>
        <v/>
      </c>
      <c r="DO82" s="114" t="str">
        <f ca="1">IF(AND('Raw Data'!AJ80&lt;&gt;"",'Raw Data'!AJ80&lt;&gt;0),ROUNDDOWN('Raw Data'!AJ80,Title!$M$1),"")</f>
        <v/>
      </c>
      <c r="DP82" s="110" t="str">
        <f ca="1">IF(AND('Raw Data'!AK80&lt;&gt;"",'Raw Data'!AK80&lt;&gt;0),'Raw Data'!AK80,"")</f>
        <v/>
      </c>
      <c r="DQ82" s="98" t="str">
        <f ca="1">IF(AND(DO82&gt;0,DO82&lt;&gt;""),IF(Title!$K$1=0,ROUNDDOWN((1000*DO$1)/DO82,2),ROUND((1000*DO$1)/DO82,2)),IF(DO82="","",0))</f>
        <v/>
      </c>
      <c r="DR82" s="74" t="str">
        <f ca="1">IF(OR(DO82&lt;&gt;"",DP82&lt;&gt;""),RANK(DS82,DS$5:INDIRECT(DR$1,TRUE)),"")</f>
        <v/>
      </c>
      <c r="DS82" s="77" t="str">
        <f t="shared" ca="1" si="150"/>
        <v/>
      </c>
      <c r="DT82" s="77" t="str">
        <f t="shared" ca="1" si="128"/>
        <v/>
      </c>
      <c r="DU82" s="105" t="str">
        <f ca="1">IF(DT82&lt;&gt;"",RANK(DT82,DT$5:INDIRECT(DU$1,TRUE)),"")</f>
        <v/>
      </c>
      <c r="DV82" s="114" t="str">
        <f ca="1">IF(AND('Raw Data'!AL80&lt;&gt;"",'Raw Data'!AL80&lt;&gt;0),ROUNDDOWN('Raw Data'!AL80,Title!$M$1),"")</f>
        <v/>
      </c>
      <c r="DW82" s="110" t="str">
        <f ca="1">IF(AND('Raw Data'!AM80&lt;&gt;"",'Raw Data'!AM80&lt;&gt;0),'Raw Data'!AM80,"")</f>
        <v/>
      </c>
      <c r="DX82" s="98" t="str">
        <f ca="1">IF(AND(DV82&gt;0,DV82&lt;&gt;""),IF(Title!$K$1=0,ROUNDDOWN((1000*DV$1)/DV82,2),ROUND((1000*DV$1)/DV82,2)),IF(DV82="","",0))</f>
        <v/>
      </c>
      <c r="DY82" s="74" t="str">
        <f ca="1">IF(OR(DV82&lt;&gt;"",DW82&lt;&gt;""),RANK(DZ82,DZ$5:INDIRECT(DY$1,TRUE)),"")</f>
        <v/>
      </c>
      <c r="DZ82" s="77" t="str">
        <f t="shared" ca="1" si="151"/>
        <v/>
      </c>
      <c r="EA82" s="77" t="str">
        <f t="shared" ca="1" si="129"/>
        <v/>
      </c>
      <c r="EB82" s="105" t="str">
        <f ca="1">IF(EA82&lt;&gt;"",RANK(EA82,EA$5:INDIRECT(EB$1,TRUE)),"")</f>
        <v/>
      </c>
      <c r="EC82" s="114" t="str">
        <f ca="1">IF(AND('Raw Data'!AN80&lt;&gt;"",'Raw Data'!AN80&lt;&gt;0),ROUNDDOWN('Raw Data'!AN80,Title!$M$1),"")</f>
        <v/>
      </c>
      <c r="ED82" s="110" t="str">
        <f ca="1">IF(AND('Raw Data'!AO80&lt;&gt;"",'Raw Data'!AO80&lt;&gt;0),'Raw Data'!AO80,"")</f>
        <v/>
      </c>
      <c r="EE82" s="98" t="str">
        <f ca="1">IF(AND(EC82&gt;0,EC82&lt;&gt;""),IF(Title!$K$1=0,ROUNDDOWN((1000*EC$1)/EC82,2),ROUND((1000*EC$1)/EC82,2)),IF(EC82="","",0))</f>
        <v/>
      </c>
      <c r="EF82" s="74" t="str">
        <f ca="1">IF(OR(EC82&lt;&gt;"",ED82&lt;&gt;""),RANK(EG82,EG$5:INDIRECT(EF$1,TRUE)),"")</f>
        <v/>
      </c>
      <c r="EG82" s="77" t="str">
        <f t="shared" ca="1" si="152"/>
        <v/>
      </c>
      <c r="EH82" s="77" t="str">
        <f t="shared" ca="1" si="130"/>
        <v/>
      </c>
      <c r="EI82" s="105" t="str">
        <f ca="1">IF(EH82&lt;&gt;"",RANK(EH82,EH$5:INDIRECT(EI$1,TRUE)),"")</f>
        <v/>
      </c>
      <c r="EJ82" s="114" t="str">
        <f ca="1">IF(AND('Raw Data'!AP80&lt;&gt;"",'Raw Data'!AP80&lt;&gt;0),ROUNDDOWN('Raw Data'!AP80,Title!$M$1),"")</f>
        <v/>
      </c>
      <c r="EK82" s="107" t="str">
        <f ca="1">IF(AND('Raw Data'!AQ80&lt;&gt;"",'Raw Data'!AQ80&lt;&gt;0),'Raw Data'!AQ80,"")</f>
        <v/>
      </c>
      <c r="EL82" s="98" t="str">
        <f ca="1">IF(AND(EJ82&gt;0,EJ82&lt;&gt;""),IF(Title!$K$1=0,ROUNDDOWN((1000*EJ$1)/EJ82,2),ROUND((1000*EJ$1)/EJ82,2)),IF(EJ82="","",0))</f>
        <v/>
      </c>
      <c r="EM82" s="74" t="str">
        <f ca="1">IF(OR(EJ82&lt;&gt;"",EK82&lt;&gt;""),RANK(EN82,EN$5:INDIRECT(EM$1,TRUE)),"")</f>
        <v/>
      </c>
      <c r="EN82" s="77" t="str">
        <f t="shared" ca="1" si="153"/>
        <v/>
      </c>
      <c r="EO82" s="77" t="str">
        <f t="shared" ca="1" si="131"/>
        <v/>
      </c>
      <c r="EP82" s="105" t="str">
        <f ca="1">IF(EO82&lt;&gt;"",RANK(EO82,EO$5:INDIRECT(EP$1,TRUE)),"")</f>
        <v/>
      </c>
      <c r="EQ82" s="74" t="str">
        <f t="shared" ca="1" si="154"/>
        <v>$ER$82:$FC$82</v>
      </c>
      <c r="ER82" s="77">
        <f t="shared" si="155"/>
        <v>0</v>
      </c>
      <c r="ES82" s="77">
        <f t="shared" ca="1" si="156"/>
        <v>0</v>
      </c>
      <c r="ET82" s="77">
        <f t="shared" ca="1" si="157"/>
        <v>0</v>
      </c>
      <c r="EU82" s="77">
        <f t="shared" ca="1" si="158"/>
        <v>0</v>
      </c>
      <c r="EV82" s="77">
        <f t="shared" ca="1" si="159"/>
        <v>0</v>
      </c>
      <c r="EW82" s="77">
        <f t="shared" ca="1" si="160"/>
        <v>0</v>
      </c>
      <c r="EX82" s="77">
        <f t="shared" ca="1" si="161"/>
        <v>0</v>
      </c>
      <c r="EY82" s="77">
        <f t="shared" ca="1" si="162"/>
        <v>0</v>
      </c>
      <c r="EZ82" s="77">
        <f t="shared" ca="1" si="163"/>
        <v>0</v>
      </c>
      <c r="FA82" s="77">
        <f t="shared" ca="1" si="164"/>
        <v>0</v>
      </c>
      <c r="FB82" s="77">
        <f t="shared" ca="1" si="165"/>
        <v>0</v>
      </c>
      <c r="FC82" s="77">
        <f t="shared" ca="1" si="166"/>
        <v>0</v>
      </c>
      <c r="FD82" s="77">
        <f t="shared" ca="1" si="167"/>
        <v>0</v>
      </c>
      <c r="FE82" s="77">
        <f t="shared" ca="1" si="168"/>
        <v>0</v>
      </c>
      <c r="FF82" s="77">
        <f t="shared" ca="1" si="169"/>
        <v>0</v>
      </c>
      <c r="FG82" s="77">
        <f t="shared" ca="1" si="170"/>
        <v>0</v>
      </c>
      <c r="FH82" s="77">
        <f t="shared" ca="1" si="171"/>
        <v>0</v>
      </c>
      <c r="FI82" s="77">
        <f t="shared" ca="1" si="172"/>
        <v>0</v>
      </c>
      <c r="FJ82" s="77">
        <f t="shared" ca="1" si="173"/>
        <v>0</v>
      </c>
      <c r="FK82" s="77">
        <f t="shared" ca="1" si="174"/>
        <v>0</v>
      </c>
      <c r="FL82" s="74" t="str">
        <f t="shared" si="175"/>
        <v>$FM$82:$FX$82</v>
      </c>
      <c r="FM82" s="78">
        <f t="shared" si="176"/>
        <v>0</v>
      </c>
      <c r="FN82" s="74">
        <f t="shared" si="177"/>
        <v>0</v>
      </c>
      <c r="FO82" s="74">
        <f t="shared" si="178"/>
        <v>0</v>
      </c>
      <c r="FP82" s="74">
        <f t="shared" si="179"/>
        <v>0</v>
      </c>
      <c r="FQ82" s="74">
        <f t="shared" si="180"/>
        <v>0</v>
      </c>
      <c r="FR82" s="74">
        <f t="shared" si="181"/>
        <v>0</v>
      </c>
      <c r="FS82" s="74">
        <f t="shared" si="182"/>
        <v>0</v>
      </c>
      <c r="FT82" s="74">
        <f t="shared" si="183"/>
        <v>0</v>
      </c>
      <c r="FU82" s="74">
        <f t="shared" si="184"/>
        <v>0</v>
      </c>
      <c r="FV82" s="74">
        <f t="shared" si="185"/>
        <v>0</v>
      </c>
      <c r="FW82" s="74">
        <f t="shared" si="186"/>
        <v>0</v>
      </c>
      <c r="FX82" s="74">
        <f t="shared" si="187"/>
        <v>0</v>
      </c>
      <c r="FY82" s="74">
        <f t="shared" si="188"/>
        <v>0</v>
      </c>
      <c r="FZ82" s="74">
        <f t="shared" si="189"/>
        <v>0</v>
      </c>
      <c r="GA82" s="74">
        <f t="shared" si="190"/>
        <v>0</v>
      </c>
      <c r="GB82" s="74">
        <f t="shared" si="191"/>
        <v>0</v>
      </c>
      <c r="GC82" s="74">
        <f t="shared" si="192"/>
        <v>0</v>
      </c>
      <c r="GD82" s="74">
        <f t="shared" si="193"/>
        <v>0</v>
      </c>
      <c r="GE82" s="74">
        <f t="shared" si="194"/>
        <v>0</v>
      </c>
      <c r="GF82" s="74">
        <f t="shared" si="195"/>
        <v>0</v>
      </c>
      <c r="GG82" s="74" t="str">
        <f t="shared" si="196"/>
        <v>GS82</v>
      </c>
      <c r="GH82" s="77">
        <f ca="1">GetDiscardScore($ER82:ER82,GH$1)</f>
        <v>0</v>
      </c>
      <c r="GI82" s="77">
        <f ca="1">GetDiscardScore($ER82:ES82,GI$1)</f>
        <v>0</v>
      </c>
      <c r="GJ82" s="77">
        <f ca="1">GetDiscardScore($ER82:ET82,GJ$1)</f>
        <v>0</v>
      </c>
      <c r="GK82" s="77">
        <f ca="1">GetDiscardScore($ER82:EU82,GK$1)</f>
        <v>0</v>
      </c>
      <c r="GL82" s="77">
        <f ca="1">GetDiscardScore($ER82:EV82,GL$1)</f>
        <v>0</v>
      </c>
      <c r="GM82" s="77">
        <f ca="1">GetDiscardScore($ER82:EW82,GM$1)</f>
        <v>0</v>
      </c>
      <c r="GN82" s="77">
        <f ca="1">GetDiscardScore($ER82:EX82,GN$1)</f>
        <v>0</v>
      </c>
      <c r="GO82" s="77">
        <f ca="1">GetDiscardScore($ER82:EY82,GO$1)</f>
        <v>0</v>
      </c>
      <c r="GP82" s="77">
        <f ca="1">GetDiscardScore($ER82:EZ82,GP$1)</f>
        <v>0</v>
      </c>
      <c r="GQ82" s="77">
        <f ca="1">GetDiscardScore($ER82:FA82,GQ$1)</f>
        <v>0</v>
      </c>
      <c r="GR82" s="77">
        <f ca="1">GetDiscardScore($ER82:FB82,GR$1)</f>
        <v>0</v>
      </c>
      <c r="GS82" s="77">
        <f ca="1">GetDiscardScore($ER82:FC82,GS$1)</f>
        <v>0</v>
      </c>
      <c r="GT82" s="77">
        <f ca="1">GetDiscardScore($ER82:FD82,GT$1)</f>
        <v>0</v>
      </c>
      <c r="GU82" s="77">
        <f ca="1">GetDiscardScore($ER82:FE82,GU$1)</f>
        <v>0</v>
      </c>
      <c r="GV82" s="77">
        <f ca="1">GetDiscardScore($ER82:FF82,GV$1)</f>
        <v>0</v>
      </c>
      <c r="GW82" s="77">
        <f ca="1">GetDiscardScore($ER82:FG82,GW$1)</f>
        <v>0</v>
      </c>
      <c r="GX82" s="77">
        <f ca="1">GetDiscardScore($ER82:FH82,GX$1)</f>
        <v>0</v>
      </c>
      <c r="GY82" s="77">
        <f ca="1">GetDiscardScore($ER82:FI82,GY$1)</f>
        <v>0</v>
      </c>
      <c r="GZ82" s="77">
        <f ca="1">GetDiscardScore($ER82:FJ82,GZ$1)</f>
        <v>0</v>
      </c>
      <c r="HA82" s="77">
        <f ca="1">GetDiscardScore($ER82:FK82,HA$1)</f>
        <v>0</v>
      </c>
      <c r="HB82" s="79" t="str">
        <f t="shared" ca="1" si="197"/>
        <v/>
      </c>
      <c r="HC82" s="78" t="str">
        <f ca="1">IF(HB82&lt;&gt;"",RANK(HB82,HB$5:INDIRECT(HC$1,TRUE),0),"")</f>
        <v/>
      </c>
      <c r="HD82" s="76" t="str">
        <f t="shared" ca="1" si="198"/>
        <v/>
      </c>
    </row>
    <row r="83" spans="1:212" s="51" customFormat="1" ht="11.25">
      <c r="A83" s="41">
        <v>79</v>
      </c>
      <c r="B83" s="41" t="str">
        <f ca="1">IF('Raw Data'!B81&lt;&gt;"",'Raw Data'!B81,"")</f>
        <v/>
      </c>
      <c r="C83" s="51" t="str">
        <f ca="1">IF('Raw Data'!C81&lt;&gt;"",'Raw Data'!C81,"")</f>
        <v/>
      </c>
      <c r="D83" s="42" t="str">
        <f t="shared" ca="1" si="132"/>
        <v/>
      </c>
      <c r="E83" s="69" t="str">
        <f t="shared" ca="1" si="133"/>
        <v/>
      </c>
      <c r="F83" s="99" t="str">
        <f t="shared" ca="1" si="111"/>
        <v/>
      </c>
      <c r="G83" s="111" t="str">
        <f ca="1">IF(AND('Raw Data'!D81&lt;&gt;"",'Raw Data'!D81&lt;&gt;0),ROUNDDOWN('Raw Data'!D81,Title!$M$1),"")</f>
        <v/>
      </c>
      <c r="H83" s="109" t="str">
        <f ca="1">IF(AND('Raw Data'!E81&lt;&gt;"",'Raw Data'!E81&lt;&gt;0),'Raw Data'!E81,"")</f>
        <v/>
      </c>
      <c r="I83" s="97" t="str">
        <f ca="1">IF(AND(G83&lt;&gt;"",G83&gt;0),IF(Title!$K$1=0,ROUNDDOWN((1000*G$1)/G83,2),ROUND((1000*G$1)/G83,2)),IF(G83="","",0))</f>
        <v/>
      </c>
      <c r="J83" s="51" t="str">
        <f ca="1">IF(K83&lt;&gt;0,RANK(K83,K$5:INDIRECT(J$1,TRUE)),"")</f>
        <v/>
      </c>
      <c r="K83" s="71">
        <f t="shared" ca="1" si="199"/>
        <v>0</v>
      </c>
      <c r="L83" s="71" t="str">
        <f t="shared" ca="1" si="112"/>
        <v/>
      </c>
      <c r="M83" s="104" t="str">
        <f ca="1">IF(L83&lt;&gt;"",RANK(L83,L$5:INDIRECT(M$1,TRUE)),"")</f>
        <v/>
      </c>
      <c r="N83" s="111" t="str">
        <f ca="1">IF(AND('Raw Data'!F81&lt;&gt;"",'Raw Data'!F81&lt;&gt;0),ROUNDDOWN('Raw Data'!F81,Title!$M$1),"")</f>
        <v/>
      </c>
      <c r="O83" s="109" t="str">
        <f ca="1">IF(AND('Raw Data'!G81&lt;&gt;"",'Raw Data'!G81&lt;&gt;0),'Raw Data'!G81,"")</f>
        <v/>
      </c>
      <c r="P83" s="97" t="str">
        <f ca="1">IF(AND(N83&gt;0,N83&lt;&gt;""),IF(Title!$K$1=0,ROUNDDOWN((1000*N$1)/N83,2),ROUND((1000*N$1)/N83,2)),IF(N83="","",0))</f>
        <v/>
      </c>
      <c r="Q83" s="51" t="str">
        <f ca="1">IF(OR(N83&lt;&gt;"",O83&lt;&gt;""),RANK(R83,R$5:INDIRECT(Q$1,TRUE)),"")</f>
        <v/>
      </c>
      <c r="R83" s="71" t="str">
        <f t="shared" ca="1" si="134"/>
        <v/>
      </c>
      <c r="S83" s="71" t="str">
        <f t="shared" ca="1" si="113"/>
        <v/>
      </c>
      <c r="T83" s="104" t="str">
        <f ca="1">IF(S83&lt;&gt;"",RANK(S83,S$5:INDIRECT(T$1,TRUE)),"")</f>
        <v/>
      </c>
      <c r="U83" s="111" t="str">
        <f ca="1">IF(AND('Raw Data'!H81&lt;&gt;"",'Raw Data'!H81&lt;&gt;0),ROUNDDOWN('Raw Data'!H81,Title!$M$1),"")</f>
        <v/>
      </c>
      <c r="V83" s="109" t="str">
        <f ca="1">IF(AND('Raw Data'!I81&lt;&gt;"",'Raw Data'!I81&lt;&gt;0),'Raw Data'!I81,"")</f>
        <v/>
      </c>
      <c r="W83" s="97" t="str">
        <f ca="1">IF(AND(U83&gt;0,U83&lt;&gt;""),IF(Title!$K$1=0,ROUNDDOWN((1000*U$1)/U83,2),ROUND((1000*U$1)/U83,2)),IF(U83="","",0))</f>
        <v/>
      </c>
      <c r="X83" s="51" t="str">
        <f ca="1">IF(OR(U83&lt;&gt;"",V83&lt;&gt;""),RANK(Y83,Y$5:INDIRECT(X$1,TRUE)),"")</f>
        <v/>
      </c>
      <c r="Y83" s="71" t="str">
        <f t="shared" ca="1" si="135"/>
        <v/>
      </c>
      <c r="Z83" s="71" t="str">
        <f t="shared" ca="1" si="114"/>
        <v/>
      </c>
      <c r="AA83" s="104" t="str">
        <f ca="1">IF(Z83&lt;&gt;"",RANK(Z83,Z$5:INDIRECT(AA$1,TRUE)),"")</f>
        <v/>
      </c>
      <c r="AB83" s="111" t="str">
        <f ca="1">IF(AND('Raw Data'!J81&lt;&gt;"",'Raw Data'!J81&lt;&gt;0),ROUNDDOWN('Raw Data'!J81,Title!$M$1),"")</f>
        <v/>
      </c>
      <c r="AC83" s="109" t="str">
        <f ca="1">IF(AND('Raw Data'!K81&lt;&gt;"",'Raw Data'!K81&lt;&gt;0),'Raw Data'!K81,"")</f>
        <v/>
      </c>
      <c r="AD83" s="97" t="str">
        <f ca="1">IF(AND(AB83&gt;0,AB83&lt;&gt;""),IF(Title!$K$1=0,ROUNDDOWN((1000*AB$1)/AB83,2),ROUND((1000*AB$1)/AB83,2)),IF(AB83="","",0))</f>
        <v/>
      </c>
      <c r="AE83" s="51" t="str">
        <f ca="1">IF(OR(AB83&lt;&gt;"",AC83&lt;&gt;""),RANK(AF83,AF$5:INDIRECT(AE$1,TRUE)),"")</f>
        <v/>
      </c>
      <c r="AF83" s="71" t="str">
        <f t="shared" ca="1" si="136"/>
        <v/>
      </c>
      <c r="AG83" s="71" t="str">
        <f t="shared" ca="1" si="115"/>
        <v/>
      </c>
      <c r="AH83" s="104" t="str">
        <f ca="1">IF(AG83&lt;&gt;"",RANK(AG83,AG$5:INDIRECT(AH$1,TRUE)),"")</f>
        <v/>
      </c>
      <c r="AI83" s="111" t="str">
        <f ca="1">IF(AND('Raw Data'!L81&lt;&gt;"",'Raw Data'!L81&lt;&gt;0),ROUNDDOWN('Raw Data'!L81,Title!$M$1),"")</f>
        <v/>
      </c>
      <c r="AJ83" s="109" t="str">
        <f ca="1">IF(AND('Raw Data'!M81&lt;&gt;"",'Raw Data'!M81&lt;&gt;0),'Raw Data'!M81,"")</f>
        <v/>
      </c>
      <c r="AK83" s="97" t="str">
        <f ca="1">IF(AND(AI83&gt;0,AI83&lt;&gt;""),IF(Title!$K$1=0,ROUNDDOWN((1000*AI$1)/AI83,2),ROUND((1000*AI$1)/AI83,2)),IF(AI83="","",0))</f>
        <v/>
      </c>
      <c r="AL83" s="51" t="str">
        <f ca="1">IF(OR(AI83&lt;&gt;"",AJ83&lt;&gt;""),RANK(AM83,AM$5:INDIRECT(AL$1,TRUE)),"")</f>
        <v/>
      </c>
      <c r="AM83" s="71" t="str">
        <f t="shared" ca="1" si="137"/>
        <v/>
      </c>
      <c r="AN83" s="71" t="str">
        <f t="shared" ca="1" si="116"/>
        <v/>
      </c>
      <c r="AO83" s="104" t="str">
        <f ca="1">IF(AN83&lt;&gt;"",RANK(AN83,AN$5:INDIRECT(AO$1,TRUE)),"")</f>
        <v/>
      </c>
      <c r="AP83" s="111" t="str">
        <f ca="1">IF(AND('Raw Data'!N81&lt;&gt;"",'Raw Data'!N81&lt;&gt;0),ROUNDDOWN('Raw Data'!N81,Title!$M$1),"")</f>
        <v/>
      </c>
      <c r="AQ83" s="109" t="str">
        <f ca="1">IF(AND('Raw Data'!O81&lt;&gt;"",'Raw Data'!O81&lt;&gt;0),'Raw Data'!O81,"")</f>
        <v/>
      </c>
      <c r="AR83" s="97" t="str">
        <f ca="1">IF(AND(AP83&gt;0,AP83&lt;&gt;""),IF(Title!$K$1=0,ROUNDDOWN((1000*AP$1)/AP83,2),ROUND((1000*AP$1)/AP83,2)),IF(AP83="","",0))</f>
        <v/>
      </c>
      <c r="AS83" s="51" t="str">
        <f ca="1">IF(OR(AP83&lt;&gt;"",AQ83&lt;&gt;""),RANK(AT83,AT$5:INDIRECT(AS$1,TRUE)),"")</f>
        <v/>
      </c>
      <c r="AT83" s="71" t="str">
        <f t="shared" ca="1" si="138"/>
        <v/>
      </c>
      <c r="AU83" s="71" t="str">
        <f t="shared" ca="1" si="117"/>
        <v/>
      </c>
      <c r="AV83" s="104" t="str">
        <f ca="1">IF(AU83&lt;&gt;"",RANK(AU83,AU$5:INDIRECT(AV$1,TRUE)),"")</f>
        <v/>
      </c>
      <c r="AW83" s="111" t="str">
        <f ca="1">IF(AND('Raw Data'!P81&lt;&gt;"",'Raw Data'!P81&lt;&gt;0),ROUNDDOWN('Raw Data'!P81,Title!$M$1),"")</f>
        <v/>
      </c>
      <c r="AX83" s="109" t="str">
        <f ca="1">IF(AND('Raw Data'!Q81&lt;&gt;"",'Raw Data'!Q81&lt;&gt;0),'Raw Data'!Q81,"")</f>
        <v/>
      </c>
      <c r="AY83" s="97" t="str">
        <f ca="1">IF(AND(AW83&gt;0,AW83&lt;&gt;""),IF(Title!$K$1=0,ROUNDDOWN((1000*AW$1)/AW83,2),ROUND((1000*AW$1)/AW83,2)),IF(AW83="","",0))</f>
        <v/>
      </c>
      <c r="AZ83" s="51" t="str">
        <f ca="1">IF(OR(AW83&lt;&gt;"",AX83&lt;&gt;""),RANK(BA83,BA$5:INDIRECT(AZ$1,TRUE)),"")</f>
        <v/>
      </c>
      <c r="BA83" s="71" t="str">
        <f t="shared" ca="1" si="139"/>
        <v/>
      </c>
      <c r="BB83" s="71" t="str">
        <f t="shared" ca="1" si="118"/>
        <v/>
      </c>
      <c r="BC83" s="104" t="str">
        <f ca="1">IF(BB83&lt;&gt;"",RANK(BB83,BB$5:INDIRECT(BC$1,TRUE)),"")</f>
        <v/>
      </c>
      <c r="BD83" s="111" t="str">
        <f ca="1">IF(AND('Raw Data'!R81&lt;&gt;"",'Raw Data'!R81&lt;&gt;0),ROUNDDOWN('Raw Data'!R81,Title!$M$1),"")</f>
        <v/>
      </c>
      <c r="BE83" s="109" t="str">
        <f ca="1">IF(AND('Raw Data'!S81&lt;&gt;"",'Raw Data'!S81&lt;&gt;0),'Raw Data'!S81,"")</f>
        <v/>
      </c>
      <c r="BF83" s="97" t="str">
        <f ca="1">IF(AND(BD83&gt;0,BD83&lt;&gt;""),IF(Title!$K$1=0,ROUNDDOWN((1000*BD$1)/BD83,2),ROUND((1000*BD$1)/BD83,2)),IF(BD83="","",0))</f>
        <v/>
      </c>
      <c r="BG83" s="51" t="str">
        <f ca="1">IF(OR(BD83&lt;&gt;"",BE83&lt;&gt;""),RANK(BH83,BH$5:INDIRECT(BG$1,TRUE)),"")</f>
        <v/>
      </c>
      <c r="BH83" s="71" t="str">
        <f t="shared" ca="1" si="140"/>
        <v/>
      </c>
      <c r="BI83" s="71" t="str">
        <f t="shared" ca="1" si="119"/>
        <v/>
      </c>
      <c r="BJ83" s="104" t="str">
        <f ca="1">IF(BI83&lt;&gt;"",RANK(BI83,BI$5:INDIRECT(BJ$1,TRUE)),"")</f>
        <v/>
      </c>
      <c r="BK83" s="111" t="str">
        <f ca="1">IF(AND('Raw Data'!T81&lt;&gt;"",'Raw Data'!T81&lt;&gt;0),ROUNDDOWN('Raw Data'!T81,Title!$M$1),"")</f>
        <v/>
      </c>
      <c r="BL83" s="109" t="str">
        <f ca="1">IF(AND('Raw Data'!U81&lt;&gt;"",'Raw Data'!U81&lt;&gt;0),'Raw Data'!U81,"")</f>
        <v/>
      </c>
      <c r="BM83" s="97" t="str">
        <f t="shared" ca="1" si="141"/>
        <v/>
      </c>
      <c r="BN83" s="51" t="str">
        <f ca="1">IF(OR(BK83&lt;&gt;"",BL83&lt;&gt;""),RANK(BO83,BO$5:INDIRECT(BN$1,TRUE)),"")</f>
        <v/>
      </c>
      <c r="BO83" s="71" t="str">
        <f t="shared" ca="1" si="142"/>
        <v/>
      </c>
      <c r="BP83" s="71" t="str">
        <f t="shared" ca="1" si="120"/>
        <v/>
      </c>
      <c r="BQ83" s="104" t="str">
        <f ca="1">IF(BP83&lt;&gt;"",RANK(BP83,BP$5:INDIRECT(BQ$1,TRUE)),"")</f>
        <v/>
      </c>
      <c r="BR83" s="111" t="str">
        <f ca="1">IF(AND('Raw Data'!V81&lt;&gt;"",'Raw Data'!V81&lt;&gt;0),ROUNDDOWN('Raw Data'!V81,Title!$M$1),"")</f>
        <v/>
      </c>
      <c r="BS83" s="109" t="str">
        <f ca="1">IF(AND('Raw Data'!W81&lt;&gt;"",'Raw Data'!W81&lt;&gt;0),'Raw Data'!W81,"")</f>
        <v/>
      </c>
      <c r="BT83" s="97" t="str">
        <f ca="1">IF(AND(BR83&gt;0,BR83&lt;&gt;""),IF(Title!$K$1=0,ROUNDDOWN((1000*BR$1)/BR83,2),ROUND((1000*BR$1)/BR83,2)),IF(BR83="","",0))</f>
        <v/>
      </c>
      <c r="BU83" s="51" t="str">
        <f ca="1">IF(OR(BR83&lt;&gt;"",BS83&lt;&gt;""),RANK(BV83,BV$5:INDIRECT(BU$1,TRUE)),"")</f>
        <v/>
      </c>
      <c r="BV83" s="71" t="str">
        <f t="shared" ca="1" si="143"/>
        <v/>
      </c>
      <c r="BW83" s="71" t="str">
        <f t="shared" ca="1" si="121"/>
        <v/>
      </c>
      <c r="BX83" s="104" t="str">
        <f ca="1">IF(BW83&lt;&gt;"",RANK(BW83,BW$5:INDIRECT(BX$1,TRUE)),"")</f>
        <v/>
      </c>
      <c r="BY83" s="111" t="str">
        <f ca="1">IF(AND('Raw Data'!X81&lt;&gt;"",'Raw Data'!X81&lt;&gt;0),ROUNDDOWN('Raw Data'!X81,Title!$M$1),"")</f>
        <v/>
      </c>
      <c r="BZ83" s="109" t="str">
        <f ca="1">IF(AND('Raw Data'!Y81&lt;&gt;"",'Raw Data'!Y81&lt;&gt;0),'Raw Data'!Y81,"")</f>
        <v/>
      </c>
      <c r="CA83" s="97" t="str">
        <f ca="1">IF(AND(BY83&gt;0,BY83&lt;&gt;""),IF(Title!$K$1=0,ROUNDDOWN((1000*BY$1)/BY83,2),ROUND((1000*BY$1)/BY83,2)),IF(BY83="","",0))</f>
        <v/>
      </c>
      <c r="CB83" s="51" t="str">
        <f ca="1">IF(OR(BY83&lt;&gt;"",BZ83&lt;&gt;""),RANK(CC83,CC$5:INDIRECT(CB$1,TRUE)),"")</f>
        <v/>
      </c>
      <c r="CC83" s="71" t="str">
        <f t="shared" ca="1" si="144"/>
        <v/>
      </c>
      <c r="CD83" s="71" t="str">
        <f t="shared" ca="1" si="122"/>
        <v/>
      </c>
      <c r="CE83" s="104" t="str">
        <f ca="1">IF(CD83&lt;&gt;"",RANK(CD83,CD$5:INDIRECT(CE$1,TRUE)),"")</f>
        <v/>
      </c>
      <c r="CF83" s="111" t="str">
        <f ca="1">IF(AND('Raw Data'!Z81&lt;&gt;"",'Raw Data'!Z81&lt;&gt;0),ROUNDDOWN('Raw Data'!Z81,Title!$M$1),"")</f>
        <v/>
      </c>
      <c r="CG83" s="109" t="str">
        <f ca="1">IF(AND('Raw Data'!AA81&lt;&gt;"",'Raw Data'!AA81&lt;&gt;0),'Raw Data'!AA81,"")</f>
        <v/>
      </c>
      <c r="CH83" s="97" t="str">
        <f ca="1">IF(AND(CF83&gt;0,CF83&lt;&gt;""),IF(Title!$K$1=0,ROUNDDOWN((1000*CF$1)/CF83,2),ROUND((1000*CF$1)/CF83,2)),IF(CF83="","",0))</f>
        <v/>
      </c>
      <c r="CI83" s="51" t="str">
        <f ca="1">IF(OR(CF83&lt;&gt;"",CG83&lt;&gt;""),RANK(CJ83,CJ$5:INDIRECT(CI$1,TRUE)),"")</f>
        <v/>
      </c>
      <c r="CJ83" s="71" t="str">
        <f t="shared" ca="1" si="145"/>
        <v/>
      </c>
      <c r="CK83" s="71" t="str">
        <f t="shared" ca="1" si="123"/>
        <v/>
      </c>
      <c r="CL83" s="104" t="str">
        <f ca="1">IF(CK83&lt;&gt;"",RANK(CK83,CK$5:INDIRECT(CL$1,TRUE)),"")</f>
        <v/>
      </c>
      <c r="CM83" s="111" t="str">
        <f ca="1">IF(AND('Raw Data'!AB81&lt;&gt;"",'Raw Data'!AB81&lt;&gt;0),ROUNDDOWN('Raw Data'!AB81,Title!$M$1),"")</f>
        <v/>
      </c>
      <c r="CN83" s="109" t="str">
        <f ca="1">IF(AND('Raw Data'!AC81&lt;&gt;"",'Raw Data'!AC81&lt;&gt;0),'Raw Data'!AC81,"")</f>
        <v/>
      </c>
      <c r="CO83" s="97" t="str">
        <f ca="1">IF(AND(CM83&gt;0,CM83&lt;&gt;""),IF(Title!$K$1=0,ROUNDDOWN((1000*CM$1)/CM83,2),ROUND((1000*CM$1)/CM83,2)),IF(CM83="","",0))</f>
        <v/>
      </c>
      <c r="CP83" s="51" t="str">
        <f ca="1">IF(OR(CM83&lt;&gt;"",CN83&lt;&gt;""),RANK(CQ83,CQ$5:INDIRECT(CP$1,TRUE)),"")</f>
        <v/>
      </c>
      <c r="CQ83" s="71" t="str">
        <f t="shared" ca="1" si="146"/>
        <v/>
      </c>
      <c r="CR83" s="71" t="str">
        <f t="shared" ca="1" si="124"/>
        <v/>
      </c>
      <c r="CS83" s="104" t="str">
        <f ca="1">IF(CR83&lt;&gt;"",RANK(CR83,CR$5:INDIRECT(CS$1,TRUE)),"")</f>
        <v/>
      </c>
      <c r="CT83" s="111" t="str">
        <f ca="1">IF(AND('Raw Data'!AD81&lt;&gt;"",'Raw Data'!AD81&lt;&gt;0),ROUNDDOWN('Raw Data'!AD81,Title!$M$1),"")</f>
        <v/>
      </c>
      <c r="CU83" s="109" t="str">
        <f ca="1">IF(AND('Raw Data'!AE81&lt;&gt;"",'Raw Data'!AE81&lt;&gt;0),'Raw Data'!AE81,"")</f>
        <v/>
      </c>
      <c r="CV83" s="97" t="str">
        <f ca="1">IF(AND(CT83&gt;0,CT83&lt;&gt;""),IF(Title!$K$1=0,ROUNDDOWN((1000*CT$1)/CT83,2),ROUND((1000*CT$1)/CT83,2)),IF(CT83="","",0))</f>
        <v/>
      </c>
      <c r="CW83" s="51" t="str">
        <f ca="1">IF(OR(CT83&lt;&gt;"",CU83&lt;&gt;""),RANK(CX83,CX$5:INDIRECT(CW$1,TRUE)),"")</f>
        <v/>
      </c>
      <c r="CX83" s="71" t="str">
        <f t="shared" ca="1" si="147"/>
        <v/>
      </c>
      <c r="CY83" s="71" t="str">
        <f t="shared" ca="1" si="125"/>
        <v/>
      </c>
      <c r="CZ83" s="104" t="str">
        <f ca="1">IF(CY83&lt;&gt;"",RANK(CY83,CY$5:INDIRECT(CZ$1,TRUE)),"")</f>
        <v/>
      </c>
      <c r="DA83" s="111" t="str">
        <f ca="1">IF(AND('Raw Data'!AF81&lt;&gt;"",'Raw Data'!AF81&lt;&gt;0),ROUNDDOWN('Raw Data'!AF81,Title!$M$1),"")</f>
        <v/>
      </c>
      <c r="DB83" s="109" t="str">
        <f ca="1">IF(AND('Raw Data'!AG81&lt;&gt;"",'Raw Data'!AG81&lt;&gt;0),'Raw Data'!AG81,"")</f>
        <v/>
      </c>
      <c r="DC83" s="97" t="str">
        <f ca="1">IF(AND(DA83&gt;0,DA83&lt;&gt;""),IF(Title!$K$1=0,ROUNDDOWN((1000*DA$1)/DA83,2),ROUND((1000*DA$1)/DA83,2)),IF(DA83="","",0))</f>
        <v/>
      </c>
      <c r="DD83" s="51" t="str">
        <f ca="1">IF(OR(DA83&lt;&gt;"",DB83&lt;&gt;""),RANK(DE83,DE$5:INDIRECT(DD$1,TRUE)),"")</f>
        <v/>
      </c>
      <c r="DE83" s="71" t="str">
        <f t="shared" ca="1" si="148"/>
        <v/>
      </c>
      <c r="DF83" s="71" t="str">
        <f t="shared" ca="1" si="126"/>
        <v/>
      </c>
      <c r="DG83" s="104" t="str">
        <f ca="1">IF(DF83&lt;&gt;"",RANK(DF83,DF$5:INDIRECT(DG$1,TRUE)),"")</f>
        <v/>
      </c>
      <c r="DH83" s="111" t="str">
        <f ca="1">IF(AND('Raw Data'!AH81&lt;&gt;"",'Raw Data'!AH81&lt;&gt;0),ROUNDDOWN('Raw Data'!AH81,Title!$M$1),"")</f>
        <v/>
      </c>
      <c r="DI83" s="109" t="str">
        <f ca="1">IF(AND('Raw Data'!AI81&lt;&gt;"",'Raw Data'!AI81&lt;&gt;0),'Raw Data'!AI81,"")</f>
        <v/>
      </c>
      <c r="DJ83" s="97" t="str">
        <f ca="1">IF(AND(DH83&gt;0,DH83&lt;&gt;""),IF(Title!$K$1=0,ROUNDDOWN((1000*DH$1)/DH83,2),ROUND((1000*DH$1)/DH83,2)),IF(DH83="","",0))</f>
        <v/>
      </c>
      <c r="DK83" s="51" t="str">
        <f ca="1">IF(OR(DH83&lt;&gt;"",DI83&lt;&gt;""),RANK(DL83,DL$5:INDIRECT(DK$1,TRUE)),"")</f>
        <v/>
      </c>
      <c r="DL83" s="71" t="str">
        <f t="shared" ca="1" si="149"/>
        <v/>
      </c>
      <c r="DM83" s="71" t="str">
        <f t="shared" ca="1" si="127"/>
        <v/>
      </c>
      <c r="DN83" s="104" t="str">
        <f ca="1">IF(DM83&lt;&gt;"",RANK(DM83,DM$5:INDIRECT(DN$1,TRUE)),"")</f>
        <v/>
      </c>
      <c r="DO83" s="111" t="str">
        <f ca="1">IF(AND('Raw Data'!AJ81&lt;&gt;"",'Raw Data'!AJ81&lt;&gt;0),ROUNDDOWN('Raw Data'!AJ81,Title!$M$1),"")</f>
        <v/>
      </c>
      <c r="DP83" s="109" t="str">
        <f ca="1">IF(AND('Raw Data'!AK81&lt;&gt;"",'Raw Data'!AK81&lt;&gt;0),'Raw Data'!AK81,"")</f>
        <v/>
      </c>
      <c r="DQ83" s="97" t="str">
        <f ca="1">IF(AND(DO83&gt;0,DO83&lt;&gt;""),IF(Title!$K$1=0,ROUNDDOWN((1000*DO$1)/DO83,2),ROUND((1000*DO$1)/DO83,2)),IF(DO83="","",0))</f>
        <v/>
      </c>
      <c r="DR83" s="51" t="str">
        <f ca="1">IF(OR(DO83&lt;&gt;"",DP83&lt;&gt;""),RANK(DS83,DS$5:INDIRECT(DR$1,TRUE)),"")</f>
        <v/>
      </c>
      <c r="DS83" s="71" t="str">
        <f t="shared" ca="1" si="150"/>
        <v/>
      </c>
      <c r="DT83" s="71" t="str">
        <f t="shared" ca="1" si="128"/>
        <v/>
      </c>
      <c r="DU83" s="104" t="str">
        <f ca="1">IF(DT83&lt;&gt;"",RANK(DT83,DT$5:INDIRECT(DU$1,TRUE)),"")</f>
        <v/>
      </c>
      <c r="DV83" s="111" t="str">
        <f ca="1">IF(AND('Raw Data'!AL81&lt;&gt;"",'Raw Data'!AL81&lt;&gt;0),ROUNDDOWN('Raw Data'!AL81,Title!$M$1),"")</f>
        <v/>
      </c>
      <c r="DW83" s="109" t="str">
        <f ca="1">IF(AND('Raw Data'!AM81&lt;&gt;"",'Raw Data'!AM81&lt;&gt;0),'Raw Data'!AM81,"")</f>
        <v/>
      </c>
      <c r="DX83" s="97" t="str">
        <f ca="1">IF(AND(DV83&gt;0,DV83&lt;&gt;""),IF(Title!$K$1=0,ROUNDDOWN((1000*DV$1)/DV83,2),ROUND((1000*DV$1)/DV83,2)),IF(DV83="","",0))</f>
        <v/>
      </c>
      <c r="DY83" s="51" t="str">
        <f ca="1">IF(OR(DV83&lt;&gt;"",DW83&lt;&gt;""),RANK(DZ83,DZ$5:INDIRECT(DY$1,TRUE)),"")</f>
        <v/>
      </c>
      <c r="DZ83" s="71" t="str">
        <f t="shared" ca="1" si="151"/>
        <v/>
      </c>
      <c r="EA83" s="71" t="str">
        <f t="shared" ca="1" si="129"/>
        <v/>
      </c>
      <c r="EB83" s="104" t="str">
        <f ca="1">IF(EA83&lt;&gt;"",RANK(EA83,EA$5:INDIRECT(EB$1,TRUE)),"")</f>
        <v/>
      </c>
      <c r="EC83" s="111" t="str">
        <f ca="1">IF(AND('Raw Data'!AN81&lt;&gt;"",'Raw Data'!AN81&lt;&gt;0),ROUNDDOWN('Raw Data'!AN81,Title!$M$1),"")</f>
        <v/>
      </c>
      <c r="ED83" s="109" t="str">
        <f ca="1">IF(AND('Raw Data'!AO81&lt;&gt;"",'Raw Data'!AO81&lt;&gt;0),'Raw Data'!AO81,"")</f>
        <v/>
      </c>
      <c r="EE83" s="97" t="str">
        <f ca="1">IF(AND(EC83&gt;0,EC83&lt;&gt;""),IF(Title!$K$1=0,ROUNDDOWN((1000*EC$1)/EC83,2),ROUND((1000*EC$1)/EC83,2)),IF(EC83="","",0))</f>
        <v/>
      </c>
      <c r="EF83" s="51" t="str">
        <f ca="1">IF(OR(EC83&lt;&gt;"",ED83&lt;&gt;""),RANK(EG83,EG$5:INDIRECT(EF$1,TRUE)),"")</f>
        <v/>
      </c>
      <c r="EG83" s="71" t="str">
        <f t="shared" ca="1" si="152"/>
        <v/>
      </c>
      <c r="EH83" s="71" t="str">
        <f t="shared" ca="1" si="130"/>
        <v/>
      </c>
      <c r="EI83" s="104" t="str">
        <f ca="1">IF(EH83&lt;&gt;"",RANK(EH83,EH$5:INDIRECT(EI$1,TRUE)),"")</f>
        <v/>
      </c>
      <c r="EJ83" s="111" t="str">
        <f ca="1">IF(AND('Raw Data'!AP81&lt;&gt;"",'Raw Data'!AP81&lt;&gt;0),ROUNDDOWN('Raw Data'!AP81,Title!$M$1),"")</f>
        <v/>
      </c>
      <c r="EK83" s="106" t="str">
        <f ca="1">IF(AND('Raw Data'!AQ81&lt;&gt;"",'Raw Data'!AQ81&lt;&gt;0),'Raw Data'!AQ81,"")</f>
        <v/>
      </c>
      <c r="EL83" s="97" t="str">
        <f ca="1">IF(AND(EJ83&gt;0,EJ83&lt;&gt;""),IF(Title!$K$1=0,ROUNDDOWN((1000*EJ$1)/EJ83,2),ROUND((1000*EJ$1)/EJ83,2)),IF(EJ83="","",0))</f>
        <v/>
      </c>
      <c r="EM83" s="51" t="str">
        <f ca="1">IF(OR(EJ83&lt;&gt;"",EK83&lt;&gt;""),RANK(EN83,EN$5:INDIRECT(EM$1,TRUE)),"")</f>
        <v/>
      </c>
      <c r="EN83" s="71" t="str">
        <f t="shared" ca="1" si="153"/>
        <v/>
      </c>
      <c r="EO83" s="71" t="str">
        <f t="shared" ca="1" si="131"/>
        <v/>
      </c>
      <c r="EP83" s="104" t="str">
        <f ca="1">IF(EO83&lt;&gt;"",RANK(EO83,EO$5:INDIRECT(EP$1,TRUE)),"")</f>
        <v/>
      </c>
      <c r="EQ83" s="51" t="str">
        <f t="shared" ca="1" si="154"/>
        <v>$ER$83:$FC$83</v>
      </c>
      <c r="ER83" s="71">
        <f t="shared" si="155"/>
        <v>0</v>
      </c>
      <c r="ES83" s="71">
        <f t="shared" ca="1" si="156"/>
        <v>0</v>
      </c>
      <c r="ET83" s="71">
        <f t="shared" ca="1" si="157"/>
        <v>0</v>
      </c>
      <c r="EU83" s="71">
        <f t="shared" ca="1" si="158"/>
        <v>0</v>
      </c>
      <c r="EV83" s="71">
        <f t="shared" ca="1" si="159"/>
        <v>0</v>
      </c>
      <c r="EW83" s="71">
        <f t="shared" ca="1" si="160"/>
        <v>0</v>
      </c>
      <c r="EX83" s="71">
        <f t="shared" ca="1" si="161"/>
        <v>0</v>
      </c>
      <c r="EY83" s="71">
        <f t="shared" ca="1" si="162"/>
        <v>0</v>
      </c>
      <c r="EZ83" s="71">
        <f t="shared" ca="1" si="163"/>
        <v>0</v>
      </c>
      <c r="FA83" s="71">
        <f t="shared" ca="1" si="164"/>
        <v>0</v>
      </c>
      <c r="FB83" s="71">
        <f t="shared" ca="1" si="165"/>
        <v>0</v>
      </c>
      <c r="FC83" s="71">
        <f t="shared" ca="1" si="166"/>
        <v>0</v>
      </c>
      <c r="FD83" s="71">
        <f t="shared" ca="1" si="167"/>
        <v>0</v>
      </c>
      <c r="FE83" s="71">
        <f t="shared" ca="1" si="168"/>
        <v>0</v>
      </c>
      <c r="FF83" s="71">
        <f t="shared" ca="1" si="169"/>
        <v>0</v>
      </c>
      <c r="FG83" s="71">
        <f t="shared" ca="1" si="170"/>
        <v>0</v>
      </c>
      <c r="FH83" s="71">
        <f t="shared" ca="1" si="171"/>
        <v>0</v>
      </c>
      <c r="FI83" s="71">
        <f t="shared" ca="1" si="172"/>
        <v>0</v>
      </c>
      <c r="FJ83" s="71">
        <f t="shared" ca="1" si="173"/>
        <v>0</v>
      </c>
      <c r="FK83" s="71">
        <f t="shared" ca="1" si="174"/>
        <v>0</v>
      </c>
      <c r="FL83" s="51" t="str">
        <f t="shared" si="175"/>
        <v>$FM$83:$FX$83</v>
      </c>
      <c r="FM83" s="72">
        <f t="shared" si="176"/>
        <v>0</v>
      </c>
      <c r="FN83" s="51">
        <f t="shared" si="177"/>
        <v>0</v>
      </c>
      <c r="FO83" s="51">
        <f t="shared" si="178"/>
        <v>0</v>
      </c>
      <c r="FP83" s="51">
        <f t="shared" si="179"/>
        <v>0</v>
      </c>
      <c r="FQ83" s="51">
        <f t="shared" si="180"/>
        <v>0</v>
      </c>
      <c r="FR83" s="51">
        <f t="shared" si="181"/>
        <v>0</v>
      </c>
      <c r="FS83" s="51">
        <f t="shared" si="182"/>
        <v>0</v>
      </c>
      <c r="FT83" s="51">
        <f t="shared" si="183"/>
        <v>0</v>
      </c>
      <c r="FU83" s="51">
        <f t="shared" si="184"/>
        <v>0</v>
      </c>
      <c r="FV83" s="51">
        <f t="shared" si="185"/>
        <v>0</v>
      </c>
      <c r="FW83" s="51">
        <f t="shared" si="186"/>
        <v>0</v>
      </c>
      <c r="FX83" s="51">
        <f t="shared" si="187"/>
        <v>0</v>
      </c>
      <c r="FY83" s="51">
        <f t="shared" si="188"/>
        <v>0</v>
      </c>
      <c r="FZ83" s="51">
        <f t="shared" si="189"/>
        <v>0</v>
      </c>
      <c r="GA83" s="51">
        <f t="shared" si="190"/>
        <v>0</v>
      </c>
      <c r="GB83" s="51">
        <f t="shared" si="191"/>
        <v>0</v>
      </c>
      <c r="GC83" s="51">
        <f t="shared" si="192"/>
        <v>0</v>
      </c>
      <c r="GD83" s="51">
        <f t="shared" si="193"/>
        <v>0</v>
      </c>
      <c r="GE83" s="51">
        <f t="shared" si="194"/>
        <v>0</v>
      </c>
      <c r="GF83" s="51">
        <f t="shared" si="195"/>
        <v>0</v>
      </c>
      <c r="GG83" s="51" t="str">
        <f t="shared" si="196"/>
        <v>GS83</v>
      </c>
      <c r="GH83" s="71">
        <f ca="1">GetDiscardScore($ER83:ER83,GH$1)</f>
        <v>0</v>
      </c>
      <c r="GI83" s="71">
        <f ca="1">GetDiscardScore($ER83:ES83,GI$1)</f>
        <v>0</v>
      </c>
      <c r="GJ83" s="71">
        <f ca="1">GetDiscardScore($ER83:ET83,GJ$1)</f>
        <v>0</v>
      </c>
      <c r="GK83" s="71">
        <f ca="1">GetDiscardScore($ER83:EU83,GK$1)</f>
        <v>0</v>
      </c>
      <c r="GL83" s="71">
        <f ca="1">GetDiscardScore($ER83:EV83,GL$1)</f>
        <v>0</v>
      </c>
      <c r="GM83" s="71">
        <f ca="1">GetDiscardScore($ER83:EW83,GM$1)</f>
        <v>0</v>
      </c>
      <c r="GN83" s="71">
        <f ca="1">GetDiscardScore($ER83:EX83,GN$1)</f>
        <v>0</v>
      </c>
      <c r="GO83" s="71">
        <f ca="1">GetDiscardScore($ER83:EY83,GO$1)</f>
        <v>0</v>
      </c>
      <c r="GP83" s="71">
        <f ca="1">GetDiscardScore($ER83:EZ83,GP$1)</f>
        <v>0</v>
      </c>
      <c r="GQ83" s="71">
        <f ca="1">GetDiscardScore($ER83:FA83,GQ$1)</f>
        <v>0</v>
      </c>
      <c r="GR83" s="71">
        <f ca="1">GetDiscardScore($ER83:FB83,GR$1)</f>
        <v>0</v>
      </c>
      <c r="GS83" s="71">
        <f ca="1">GetDiscardScore($ER83:FC83,GS$1)</f>
        <v>0</v>
      </c>
      <c r="GT83" s="71">
        <f ca="1">GetDiscardScore($ER83:FD83,GT$1)</f>
        <v>0</v>
      </c>
      <c r="GU83" s="71">
        <f ca="1">GetDiscardScore($ER83:FE83,GU$1)</f>
        <v>0</v>
      </c>
      <c r="GV83" s="71">
        <f ca="1">GetDiscardScore($ER83:FF83,GV$1)</f>
        <v>0</v>
      </c>
      <c r="GW83" s="71">
        <f ca="1">GetDiscardScore($ER83:FG83,GW$1)</f>
        <v>0</v>
      </c>
      <c r="GX83" s="71">
        <f ca="1">GetDiscardScore($ER83:FH83,GX$1)</f>
        <v>0</v>
      </c>
      <c r="GY83" s="71">
        <f ca="1">GetDiscardScore($ER83:FI83,GY$1)</f>
        <v>0</v>
      </c>
      <c r="GZ83" s="71">
        <f ca="1">GetDiscardScore($ER83:FJ83,GZ$1)</f>
        <v>0</v>
      </c>
      <c r="HA83" s="71">
        <f ca="1">GetDiscardScore($ER83:FK83,HA$1)</f>
        <v>0</v>
      </c>
      <c r="HB83" s="73" t="str">
        <f t="shared" ca="1" si="197"/>
        <v/>
      </c>
      <c r="HC83" s="72" t="str">
        <f ca="1">IF(HB83&lt;&gt;"",RANK(HB83,HB$5:INDIRECT(HC$1,TRUE),0),"")</f>
        <v/>
      </c>
      <c r="HD83" s="70" t="str">
        <f t="shared" ca="1" si="198"/>
        <v/>
      </c>
    </row>
    <row r="84" spans="1:212" s="51" customFormat="1" ht="11.25">
      <c r="A84" s="41">
        <v>80</v>
      </c>
      <c r="B84" s="41" t="str">
        <f ca="1">IF('Raw Data'!B82&lt;&gt;"",'Raw Data'!B82,"")</f>
        <v/>
      </c>
      <c r="C84" s="51" t="str">
        <f ca="1">IF('Raw Data'!C82&lt;&gt;"",'Raw Data'!C82,"")</f>
        <v/>
      </c>
      <c r="D84" s="42" t="str">
        <f t="shared" ca="1" si="132"/>
        <v/>
      </c>
      <c r="E84" s="69" t="str">
        <f t="shared" ca="1" si="133"/>
        <v/>
      </c>
      <c r="F84" s="99" t="str">
        <f t="shared" ca="1" si="111"/>
        <v/>
      </c>
      <c r="G84" s="111" t="str">
        <f ca="1">IF(AND('Raw Data'!D82&lt;&gt;"",'Raw Data'!D82&lt;&gt;0),ROUNDDOWN('Raw Data'!D82,Title!$M$1),"")</f>
        <v/>
      </c>
      <c r="H84" s="109" t="str">
        <f ca="1">IF(AND('Raw Data'!E82&lt;&gt;"",'Raw Data'!E82&lt;&gt;0),'Raw Data'!E82,"")</f>
        <v/>
      </c>
      <c r="I84" s="97" t="str">
        <f ca="1">IF(AND(G84&lt;&gt;"",G84&gt;0),IF(Title!$K$1=0,ROUNDDOWN((1000*G$1)/G84,2),ROUND((1000*G$1)/G84,2)),IF(G84="","",0))</f>
        <v/>
      </c>
      <c r="J84" s="51" t="str">
        <f ca="1">IF(K84&lt;&gt;0,RANK(K84,K$5:INDIRECT(J$1,TRUE)),"")</f>
        <v/>
      </c>
      <c r="K84" s="71">
        <f t="shared" ca="1" si="199"/>
        <v>0</v>
      </c>
      <c r="L84" s="71" t="str">
        <f t="shared" ca="1" si="112"/>
        <v/>
      </c>
      <c r="M84" s="104" t="str">
        <f ca="1">IF(L84&lt;&gt;"",RANK(L84,L$5:INDIRECT(M$1,TRUE)),"")</f>
        <v/>
      </c>
      <c r="N84" s="111" t="str">
        <f ca="1">IF(AND('Raw Data'!F82&lt;&gt;"",'Raw Data'!F82&lt;&gt;0),ROUNDDOWN('Raw Data'!F82,Title!$M$1),"")</f>
        <v/>
      </c>
      <c r="O84" s="109" t="str">
        <f ca="1">IF(AND('Raw Data'!G82&lt;&gt;"",'Raw Data'!G82&lt;&gt;0),'Raw Data'!G82,"")</f>
        <v/>
      </c>
      <c r="P84" s="97" t="str">
        <f ca="1">IF(AND(N84&gt;0,N84&lt;&gt;""),IF(Title!$K$1=0,ROUNDDOWN((1000*N$1)/N84,2),ROUND((1000*N$1)/N84,2)),IF(N84="","",0))</f>
        <v/>
      </c>
      <c r="Q84" s="51" t="str">
        <f ca="1">IF(OR(N84&lt;&gt;"",O84&lt;&gt;""),RANK(R84,R$5:INDIRECT(Q$1,TRUE)),"")</f>
        <v/>
      </c>
      <c r="R84" s="71" t="str">
        <f t="shared" ca="1" si="134"/>
        <v/>
      </c>
      <c r="S84" s="71" t="str">
        <f t="shared" ca="1" si="113"/>
        <v/>
      </c>
      <c r="T84" s="104" t="str">
        <f ca="1">IF(S84&lt;&gt;"",RANK(S84,S$5:INDIRECT(T$1,TRUE)),"")</f>
        <v/>
      </c>
      <c r="U84" s="111" t="str">
        <f ca="1">IF(AND('Raw Data'!H82&lt;&gt;"",'Raw Data'!H82&lt;&gt;0),ROUNDDOWN('Raw Data'!H82,Title!$M$1),"")</f>
        <v/>
      </c>
      <c r="V84" s="109" t="str">
        <f ca="1">IF(AND('Raw Data'!I82&lt;&gt;"",'Raw Data'!I82&lt;&gt;0),'Raw Data'!I82,"")</f>
        <v/>
      </c>
      <c r="W84" s="97" t="str">
        <f ca="1">IF(AND(U84&gt;0,U84&lt;&gt;""),IF(Title!$K$1=0,ROUNDDOWN((1000*U$1)/U84,2),ROUND((1000*U$1)/U84,2)),IF(U84="","",0))</f>
        <v/>
      </c>
      <c r="X84" s="51" t="str">
        <f ca="1">IF(OR(U84&lt;&gt;"",V84&lt;&gt;""),RANK(Y84,Y$5:INDIRECT(X$1,TRUE)),"")</f>
        <v/>
      </c>
      <c r="Y84" s="71" t="str">
        <f t="shared" ca="1" si="135"/>
        <v/>
      </c>
      <c r="Z84" s="71" t="str">
        <f t="shared" ca="1" si="114"/>
        <v/>
      </c>
      <c r="AA84" s="104" t="str">
        <f ca="1">IF(Z84&lt;&gt;"",RANK(Z84,Z$5:INDIRECT(AA$1,TRUE)),"")</f>
        <v/>
      </c>
      <c r="AB84" s="111" t="str">
        <f ca="1">IF(AND('Raw Data'!J82&lt;&gt;"",'Raw Data'!J82&lt;&gt;0),ROUNDDOWN('Raw Data'!J82,Title!$M$1),"")</f>
        <v/>
      </c>
      <c r="AC84" s="109" t="str">
        <f ca="1">IF(AND('Raw Data'!K82&lt;&gt;"",'Raw Data'!K82&lt;&gt;0),'Raw Data'!K82,"")</f>
        <v/>
      </c>
      <c r="AD84" s="97" t="str">
        <f ca="1">IF(AND(AB84&gt;0,AB84&lt;&gt;""),IF(Title!$K$1=0,ROUNDDOWN((1000*AB$1)/AB84,2),ROUND((1000*AB$1)/AB84,2)),IF(AB84="","",0))</f>
        <v/>
      </c>
      <c r="AE84" s="51" t="str">
        <f ca="1">IF(OR(AB84&lt;&gt;"",AC84&lt;&gt;""),RANK(AF84,AF$5:INDIRECT(AE$1,TRUE)),"")</f>
        <v/>
      </c>
      <c r="AF84" s="71" t="str">
        <f t="shared" ca="1" si="136"/>
        <v/>
      </c>
      <c r="AG84" s="71" t="str">
        <f t="shared" ca="1" si="115"/>
        <v/>
      </c>
      <c r="AH84" s="104" t="str">
        <f ca="1">IF(AG84&lt;&gt;"",RANK(AG84,AG$5:INDIRECT(AH$1,TRUE)),"")</f>
        <v/>
      </c>
      <c r="AI84" s="111" t="str">
        <f ca="1">IF(AND('Raw Data'!L82&lt;&gt;"",'Raw Data'!L82&lt;&gt;0),ROUNDDOWN('Raw Data'!L82,Title!$M$1),"")</f>
        <v/>
      </c>
      <c r="AJ84" s="109" t="str">
        <f ca="1">IF(AND('Raw Data'!M82&lt;&gt;"",'Raw Data'!M82&lt;&gt;0),'Raw Data'!M82,"")</f>
        <v/>
      </c>
      <c r="AK84" s="97" t="str">
        <f ca="1">IF(AND(AI84&gt;0,AI84&lt;&gt;""),IF(Title!$K$1=0,ROUNDDOWN((1000*AI$1)/AI84,2),ROUND((1000*AI$1)/AI84,2)),IF(AI84="","",0))</f>
        <v/>
      </c>
      <c r="AL84" s="51" t="str">
        <f ca="1">IF(OR(AI84&lt;&gt;"",AJ84&lt;&gt;""),RANK(AM84,AM$5:INDIRECT(AL$1,TRUE)),"")</f>
        <v/>
      </c>
      <c r="AM84" s="71" t="str">
        <f t="shared" ca="1" si="137"/>
        <v/>
      </c>
      <c r="AN84" s="71" t="str">
        <f t="shared" ca="1" si="116"/>
        <v/>
      </c>
      <c r="AO84" s="104" t="str">
        <f ca="1">IF(AN84&lt;&gt;"",RANK(AN84,AN$5:INDIRECT(AO$1,TRUE)),"")</f>
        <v/>
      </c>
      <c r="AP84" s="111" t="str">
        <f ca="1">IF(AND('Raw Data'!N82&lt;&gt;"",'Raw Data'!N82&lt;&gt;0),ROUNDDOWN('Raw Data'!N82,Title!$M$1),"")</f>
        <v/>
      </c>
      <c r="AQ84" s="109" t="str">
        <f ca="1">IF(AND('Raw Data'!O82&lt;&gt;"",'Raw Data'!O82&lt;&gt;0),'Raw Data'!O82,"")</f>
        <v/>
      </c>
      <c r="AR84" s="97" t="str">
        <f ca="1">IF(AND(AP84&gt;0,AP84&lt;&gt;""),IF(Title!$K$1=0,ROUNDDOWN((1000*AP$1)/AP84,2),ROUND((1000*AP$1)/AP84,2)),IF(AP84="","",0))</f>
        <v/>
      </c>
      <c r="AS84" s="51" t="str">
        <f ca="1">IF(OR(AP84&lt;&gt;"",AQ84&lt;&gt;""),RANK(AT84,AT$5:INDIRECT(AS$1,TRUE)),"")</f>
        <v/>
      </c>
      <c r="AT84" s="71" t="str">
        <f t="shared" ca="1" si="138"/>
        <v/>
      </c>
      <c r="AU84" s="71" t="str">
        <f t="shared" ca="1" si="117"/>
        <v/>
      </c>
      <c r="AV84" s="104" t="str">
        <f ca="1">IF(AU84&lt;&gt;"",RANK(AU84,AU$5:INDIRECT(AV$1,TRUE)),"")</f>
        <v/>
      </c>
      <c r="AW84" s="111" t="str">
        <f ca="1">IF(AND('Raw Data'!P82&lt;&gt;"",'Raw Data'!P82&lt;&gt;0),ROUNDDOWN('Raw Data'!P82,Title!$M$1),"")</f>
        <v/>
      </c>
      <c r="AX84" s="109" t="str">
        <f ca="1">IF(AND('Raw Data'!Q82&lt;&gt;"",'Raw Data'!Q82&lt;&gt;0),'Raw Data'!Q82,"")</f>
        <v/>
      </c>
      <c r="AY84" s="97" t="str">
        <f ca="1">IF(AND(AW84&gt;0,AW84&lt;&gt;""),IF(Title!$K$1=0,ROUNDDOWN((1000*AW$1)/AW84,2),ROUND((1000*AW$1)/AW84,2)),IF(AW84="","",0))</f>
        <v/>
      </c>
      <c r="AZ84" s="51" t="str">
        <f ca="1">IF(OR(AW84&lt;&gt;"",AX84&lt;&gt;""),RANK(BA84,BA$5:INDIRECT(AZ$1,TRUE)),"")</f>
        <v/>
      </c>
      <c r="BA84" s="71" t="str">
        <f t="shared" ca="1" si="139"/>
        <v/>
      </c>
      <c r="BB84" s="71" t="str">
        <f t="shared" ca="1" si="118"/>
        <v/>
      </c>
      <c r="BC84" s="104" t="str">
        <f ca="1">IF(BB84&lt;&gt;"",RANK(BB84,BB$5:INDIRECT(BC$1,TRUE)),"")</f>
        <v/>
      </c>
      <c r="BD84" s="111" t="str">
        <f ca="1">IF(AND('Raw Data'!R82&lt;&gt;"",'Raw Data'!R82&lt;&gt;0),ROUNDDOWN('Raw Data'!R82,Title!$M$1),"")</f>
        <v/>
      </c>
      <c r="BE84" s="109" t="str">
        <f ca="1">IF(AND('Raw Data'!S82&lt;&gt;"",'Raw Data'!S82&lt;&gt;0),'Raw Data'!S82,"")</f>
        <v/>
      </c>
      <c r="BF84" s="97" t="str">
        <f ca="1">IF(AND(BD84&gt;0,BD84&lt;&gt;""),IF(Title!$K$1=0,ROUNDDOWN((1000*BD$1)/BD84,2),ROUND((1000*BD$1)/BD84,2)),IF(BD84="","",0))</f>
        <v/>
      </c>
      <c r="BG84" s="51" t="str">
        <f ca="1">IF(OR(BD84&lt;&gt;"",BE84&lt;&gt;""),RANK(BH84,BH$5:INDIRECT(BG$1,TRUE)),"")</f>
        <v/>
      </c>
      <c r="BH84" s="71" t="str">
        <f t="shared" ca="1" si="140"/>
        <v/>
      </c>
      <c r="BI84" s="71" t="str">
        <f t="shared" ca="1" si="119"/>
        <v/>
      </c>
      <c r="BJ84" s="104" t="str">
        <f ca="1">IF(BI84&lt;&gt;"",RANK(BI84,BI$5:INDIRECT(BJ$1,TRUE)),"")</f>
        <v/>
      </c>
      <c r="BK84" s="111" t="str">
        <f ca="1">IF(AND('Raw Data'!T82&lt;&gt;"",'Raw Data'!T82&lt;&gt;0),ROUNDDOWN('Raw Data'!T82,Title!$M$1),"")</f>
        <v/>
      </c>
      <c r="BL84" s="109" t="str">
        <f ca="1">IF(AND('Raw Data'!U82&lt;&gt;"",'Raw Data'!U82&lt;&gt;0),'Raw Data'!U82,"")</f>
        <v/>
      </c>
      <c r="BM84" s="97" t="str">
        <f t="shared" ca="1" si="141"/>
        <v/>
      </c>
      <c r="BN84" s="51" t="str">
        <f ca="1">IF(OR(BK84&lt;&gt;"",BL84&lt;&gt;""),RANK(BO84,BO$5:INDIRECT(BN$1,TRUE)),"")</f>
        <v/>
      </c>
      <c r="BO84" s="71" t="str">
        <f t="shared" ca="1" si="142"/>
        <v/>
      </c>
      <c r="BP84" s="71" t="str">
        <f t="shared" ca="1" si="120"/>
        <v/>
      </c>
      <c r="BQ84" s="104" t="str">
        <f ca="1">IF(BP84&lt;&gt;"",RANK(BP84,BP$5:INDIRECT(BQ$1,TRUE)),"")</f>
        <v/>
      </c>
      <c r="BR84" s="111" t="str">
        <f ca="1">IF(AND('Raw Data'!V82&lt;&gt;"",'Raw Data'!V82&lt;&gt;0),ROUNDDOWN('Raw Data'!V82,Title!$M$1),"")</f>
        <v/>
      </c>
      <c r="BS84" s="109" t="str">
        <f ca="1">IF(AND('Raw Data'!W82&lt;&gt;"",'Raw Data'!W82&lt;&gt;0),'Raw Data'!W82,"")</f>
        <v/>
      </c>
      <c r="BT84" s="97" t="str">
        <f ca="1">IF(AND(BR84&gt;0,BR84&lt;&gt;""),IF(Title!$K$1=0,ROUNDDOWN((1000*BR$1)/BR84,2),ROUND((1000*BR$1)/BR84,2)),IF(BR84="","",0))</f>
        <v/>
      </c>
      <c r="BU84" s="51" t="str">
        <f ca="1">IF(OR(BR84&lt;&gt;"",BS84&lt;&gt;""),RANK(BV84,BV$5:INDIRECT(BU$1,TRUE)),"")</f>
        <v/>
      </c>
      <c r="BV84" s="71" t="str">
        <f t="shared" ca="1" si="143"/>
        <v/>
      </c>
      <c r="BW84" s="71" t="str">
        <f t="shared" ca="1" si="121"/>
        <v/>
      </c>
      <c r="BX84" s="104" t="str">
        <f ca="1">IF(BW84&lt;&gt;"",RANK(BW84,BW$5:INDIRECT(BX$1,TRUE)),"")</f>
        <v/>
      </c>
      <c r="BY84" s="111" t="str">
        <f ca="1">IF(AND('Raw Data'!X82&lt;&gt;"",'Raw Data'!X82&lt;&gt;0),ROUNDDOWN('Raw Data'!X82,Title!$M$1),"")</f>
        <v/>
      </c>
      <c r="BZ84" s="109" t="str">
        <f ca="1">IF(AND('Raw Data'!Y82&lt;&gt;"",'Raw Data'!Y82&lt;&gt;0),'Raw Data'!Y82,"")</f>
        <v/>
      </c>
      <c r="CA84" s="97" t="str">
        <f ca="1">IF(AND(BY84&gt;0,BY84&lt;&gt;""),IF(Title!$K$1=0,ROUNDDOWN((1000*BY$1)/BY84,2),ROUND((1000*BY$1)/BY84,2)),IF(BY84="","",0))</f>
        <v/>
      </c>
      <c r="CB84" s="51" t="str">
        <f ca="1">IF(OR(BY84&lt;&gt;"",BZ84&lt;&gt;""),RANK(CC84,CC$5:INDIRECT(CB$1,TRUE)),"")</f>
        <v/>
      </c>
      <c r="CC84" s="71" t="str">
        <f t="shared" ca="1" si="144"/>
        <v/>
      </c>
      <c r="CD84" s="71" t="str">
        <f t="shared" ca="1" si="122"/>
        <v/>
      </c>
      <c r="CE84" s="104" t="str">
        <f ca="1">IF(CD84&lt;&gt;"",RANK(CD84,CD$5:INDIRECT(CE$1,TRUE)),"")</f>
        <v/>
      </c>
      <c r="CF84" s="111" t="str">
        <f ca="1">IF(AND('Raw Data'!Z82&lt;&gt;"",'Raw Data'!Z82&lt;&gt;0),ROUNDDOWN('Raw Data'!Z82,Title!$M$1),"")</f>
        <v/>
      </c>
      <c r="CG84" s="109" t="str">
        <f ca="1">IF(AND('Raw Data'!AA82&lt;&gt;"",'Raw Data'!AA82&lt;&gt;0),'Raw Data'!AA82,"")</f>
        <v/>
      </c>
      <c r="CH84" s="97" t="str">
        <f ca="1">IF(AND(CF84&gt;0,CF84&lt;&gt;""),IF(Title!$K$1=0,ROUNDDOWN((1000*CF$1)/CF84,2),ROUND((1000*CF$1)/CF84,2)),IF(CF84="","",0))</f>
        <v/>
      </c>
      <c r="CI84" s="51" t="str">
        <f ca="1">IF(OR(CF84&lt;&gt;"",CG84&lt;&gt;""),RANK(CJ84,CJ$5:INDIRECT(CI$1,TRUE)),"")</f>
        <v/>
      </c>
      <c r="CJ84" s="71" t="str">
        <f t="shared" ca="1" si="145"/>
        <v/>
      </c>
      <c r="CK84" s="71" t="str">
        <f t="shared" ca="1" si="123"/>
        <v/>
      </c>
      <c r="CL84" s="104" t="str">
        <f ca="1">IF(CK84&lt;&gt;"",RANK(CK84,CK$5:INDIRECT(CL$1,TRUE)),"")</f>
        <v/>
      </c>
      <c r="CM84" s="111" t="str">
        <f ca="1">IF(AND('Raw Data'!AB82&lt;&gt;"",'Raw Data'!AB82&lt;&gt;0),ROUNDDOWN('Raw Data'!AB82,Title!$M$1),"")</f>
        <v/>
      </c>
      <c r="CN84" s="109" t="str">
        <f ca="1">IF(AND('Raw Data'!AC82&lt;&gt;"",'Raw Data'!AC82&lt;&gt;0),'Raw Data'!AC82,"")</f>
        <v/>
      </c>
      <c r="CO84" s="97" t="str">
        <f ca="1">IF(AND(CM84&gt;0,CM84&lt;&gt;""),IF(Title!$K$1=0,ROUNDDOWN((1000*CM$1)/CM84,2),ROUND((1000*CM$1)/CM84,2)),IF(CM84="","",0))</f>
        <v/>
      </c>
      <c r="CP84" s="51" t="str">
        <f ca="1">IF(OR(CM84&lt;&gt;"",CN84&lt;&gt;""),RANK(CQ84,CQ$5:INDIRECT(CP$1,TRUE)),"")</f>
        <v/>
      </c>
      <c r="CQ84" s="71" t="str">
        <f t="shared" ca="1" si="146"/>
        <v/>
      </c>
      <c r="CR84" s="71" t="str">
        <f t="shared" ca="1" si="124"/>
        <v/>
      </c>
      <c r="CS84" s="104" t="str">
        <f ca="1">IF(CR84&lt;&gt;"",RANK(CR84,CR$5:INDIRECT(CS$1,TRUE)),"")</f>
        <v/>
      </c>
      <c r="CT84" s="111" t="str">
        <f ca="1">IF(AND('Raw Data'!AD82&lt;&gt;"",'Raw Data'!AD82&lt;&gt;0),ROUNDDOWN('Raw Data'!AD82,Title!$M$1),"")</f>
        <v/>
      </c>
      <c r="CU84" s="109" t="str">
        <f ca="1">IF(AND('Raw Data'!AE82&lt;&gt;"",'Raw Data'!AE82&lt;&gt;0),'Raw Data'!AE82,"")</f>
        <v/>
      </c>
      <c r="CV84" s="97" t="str">
        <f ca="1">IF(AND(CT84&gt;0,CT84&lt;&gt;""),IF(Title!$K$1=0,ROUNDDOWN((1000*CT$1)/CT84,2),ROUND((1000*CT$1)/CT84,2)),IF(CT84="","",0))</f>
        <v/>
      </c>
      <c r="CW84" s="51" t="str">
        <f ca="1">IF(OR(CT84&lt;&gt;"",CU84&lt;&gt;""),RANK(CX84,CX$5:INDIRECT(CW$1,TRUE)),"")</f>
        <v/>
      </c>
      <c r="CX84" s="71" t="str">
        <f t="shared" ca="1" si="147"/>
        <v/>
      </c>
      <c r="CY84" s="71" t="str">
        <f t="shared" ca="1" si="125"/>
        <v/>
      </c>
      <c r="CZ84" s="104" t="str">
        <f ca="1">IF(CY84&lt;&gt;"",RANK(CY84,CY$5:INDIRECT(CZ$1,TRUE)),"")</f>
        <v/>
      </c>
      <c r="DA84" s="111" t="str">
        <f ca="1">IF(AND('Raw Data'!AF82&lt;&gt;"",'Raw Data'!AF82&lt;&gt;0),ROUNDDOWN('Raw Data'!AF82,Title!$M$1),"")</f>
        <v/>
      </c>
      <c r="DB84" s="109" t="str">
        <f ca="1">IF(AND('Raw Data'!AG82&lt;&gt;"",'Raw Data'!AG82&lt;&gt;0),'Raw Data'!AG82,"")</f>
        <v/>
      </c>
      <c r="DC84" s="97" t="str">
        <f ca="1">IF(AND(DA84&gt;0,DA84&lt;&gt;""),IF(Title!$K$1=0,ROUNDDOWN((1000*DA$1)/DA84,2),ROUND((1000*DA$1)/DA84,2)),IF(DA84="","",0))</f>
        <v/>
      </c>
      <c r="DD84" s="51" t="str">
        <f ca="1">IF(OR(DA84&lt;&gt;"",DB84&lt;&gt;""),RANK(DE84,DE$5:INDIRECT(DD$1,TRUE)),"")</f>
        <v/>
      </c>
      <c r="DE84" s="71" t="str">
        <f t="shared" ca="1" si="148"/>
        <v/>
      </c>
      <c r="DF84" s="71" t="str">
        <f t="shared" ca="1" si="126"/>
        <v/>
      </c>
      <c r="DG84" s="104" t="str">
        <f ca="1">IF(DF84&lt;&gt;"",RANK(DF84,DF$5:INDIRECT(DG$1,TRUE)),"")</f>
        <v/>
      </c>
      <c r="DH84" s="111" t="str">
        <f ca="1">IF(AND('Raw Data'!AH82&lt;&gt;"",'Raw Data'!AH82&lt;&gt;0),ROUNDDOWN('Raw Data'!AH82,Title!$M$1),"")</f>
        <v/>
      </c>
      <c r="DI84" s="109" t="str">
        <f ca="1">IF(AND('Raw Data'!AI82&lt;&gt;"",'Raw Data'!AI82&lt;&gt;0),'Raw Data'!AI82,"")</f>
        <v/>
      </c>
      <c r="DJ84" s="97" t="str">
        <f ca="1">IF(AND(DH84&gt;0,DH84&lt;&gt;""),IF(Title!$K$1=0,ROUNDDOWN((1000*DH$1)/DH84,2),ROUND((1000*DH$1)/DH84,2)),IF(DH84="","",0))</f>
        <v/>
      </c>
      <c r="DK84" s="51" t="str">
        <f ca="1">IF(OR(DH84&lt;&gt;"",DI84&lt;&gt;""),RANK(DL84,DL$5:INDIRECT(DK$1,TRUE)),"")</f>
        <v/>
      </c>
      <c r="DL84" s="71" t="str">
        <f t="shared" ca="1" si="149"/>
        <v/>
      </c>
      <c r="DM84" s="71" t="str">
        <f t="shared" ca="1" si="127"/>
        <v/>
      </c>
      <c r="DN84" s="104" t="str">
        <f ca="1">IF(DM84&lt;&gt;"",RANK(DM84,DM$5:INDIRECT(DN$1,TRUE)),"")</f>
        <v/>
      </c>
      <c r="DO84" s="111" t="str">
        <f ca="1">IF(AND('Raw Data'!AJ82&lt;&gt;"",'Raw Data'!AJ82&lt;&gt;0),ROUNDDOWN('Raw Data'!AJ82,Title!$M$1),"")</f>
        <v/>
      </c>
      <c r="DP84" s="109" t="str">
        <f ca="1">IF(AND('Raw Data'!AK82&lt;&gt;"",'Raw Data'!AK82&lt;&gt;0),'Raw Data'!AK82,"")</f>
        <v/>
      </c>
      <c r="DQ84" s="97" t="str">
        <f ca="1">IF(AND(DO84&gt;0,DO84&lt;&gt;""),IF(Title!$K$1=0,ROUNDDOWN((1000*DO$1)/DO84,2),ROUND((1000*DO$1)/DO84,2)),IF(DO84="","",0))</f>
        <v/>
      </c>
      <c r="DR84" s="51" t="str">
        <f ca="1">IF(OR(DO84&lt;&gt;"",DP84&lt;&gt;""),RANK(DS84,DS$5:INDIRECT(DR$1,TRUE)),"")</f>
        <v/>
      </c>
      <c r="DS84" s="71" t="str">
        <f t="shared" ca="1" si="150"/>
        <v/>
      </c>
      <c r="DT84" s="71" t="str">
        <f t="shared" ca="1" si="128"/>
        <v/>
      </c>
      <c r="DU84" s="104" t="str">
        <f ca="1">IF(DT84&lt;&gt;"",RANK(DT84,DT$5:INDIRECT(DU$1,TRUE)),"")</f>
        <v/>
      </c>
      <c r="DV84" s="111" t="str">
        <f ca="1">IF(AND('Raw Data'!AL82&lt;&gt;"",'Raw Data'!AL82&lt;&gt;0),ROUNDDOWN('Raw Data'!AL82,Title!$M$1),"")</f>
        <v/>
      </c>
      <c r="DW84" s="109" t="str">
        <f ca="1">IF(AND('Raw Data'!AM82&lt;&gt;"",'Raw Data'!AM82&lt;&gt;0),'Raw Data'!AM82,"")</f>
        <v/>
      </c>
      <c r="DX84" s="97" t="str">
        <f ca="1">IF(AND(DV84&gt;0,DV84&lt;&gt;""),IF(Title!$K$1=0,ROUNDDOWN((1000*DV$1)/DV84,2),ROUND((1000*DV$1)/DV84,2)),IF(DV84="","",0))</f>
        <v/>
      </c>
      <c r="DY84" s="51" t="str">
        <f ca="1">IF(OR(DV84&lt;&gt;"",DW84&lt;&gt;""),RANK(DZ84,DZ$5:INDIRECT(DY$1,TRUE)),"")</f>
        <v/>
      </c>
      <c r="DZ84" s="71" t="str">
        <f t="shared" ca="1" si="151"/>
        <v/>
      </c>
      <c r="EA84" s="71" t="str">
        <f t="shared" ca="1" si="129"/>
        <v/>
      </c>
      <c r="EB84" s="104" t="str">
        <f ca="1">IF(EA84&lt;&gt;"",RANK(EA84,EA$5:INDIRECT(EB$1,TRUE)),"")</f>
        <v/>
      </c>
      <c r="EC84" s="111" t="str">
        <f ca="1">IF(AND('Raw Data'!AN82&lt;&gt;"",'Raw Data'!AN82&lt;&gt;0),ROUNDDOWN('Raw Data'!AN82,Title!$M$1),"")</f>
        <v/>
      </c>
      <c r="ED84" s="109" t="str">
        <f ca="1">IF(AND('Raw Data'!AO82&lt;&gt;"",'Raw Data'!AO82&lt;&gt;0),'Raw Data'!AO82,"")</f>
        <v/>
      </c>
      <c r="EE84" s="97" t="str">
        <f ca="1">IF(AND(EC84&gt;0,EC84&lt;&gt;""),IF(Title!$K$1=0,ROUNDDOWN((1000*EC$1)/EC84,2),ROUND((1000*EC$1)/EC84,2)),IF(EC84="","",0))</f>
        <v/>
      </c>
      <c r="EF84" s="51" t="str">
        <f ca="1">IF(OR(EC84&lt;&gt;"",ED84&lt;&gt;""),RANK(EG84,EG$5:INDIRECT(EF$1,TRUE)),"")</f>
        <v/>
      </c>
      <c r="EG84" s="71" t="str">
        <f t="shared" ca="1" si="152"/>
        <v/>
      </c>
      <c r="EH84" s="71" t="str">
        <f t="shared" ca="1" si="130"/>
        <v/>
      </c>
      <c r="EI84" s="104" t="str">
        <f ca="1">IF(EH84&lt;&gt;"",RANK(EH84,EH$5:INDIRECT(EI$1,TRUE)),"")</f>
        <v/>
      </c>
      <c r="EJ84" s="111" t="str">
        <f ca="1">IF(AND('Raw Data'!AP82&lt;&gt;"",'Raw Data'!AP82&lt;&gt;0),ROUNDDOWN('Raw Data'!AP82,Title!$M$1),"")</f>
        <v/>
      </c>
      <c r="EK84" s="106" t="str">
        <f ca="1">IF(AND('Raw Data'!AQ82&lt;&gt;"",'Raw Data'!AQ82&lt;&gt;0),'Raw Data'!AQ82,"")</f>
        <v/>
      </c>
      <c r="EL84" s="97" t="str">
        <f ca="1">IF(AND(EJ84&gt;0,EJ84&lt;&gt;""),IF(Title!$K$1=0,ROUNDDOWN((1000*EJ$1)/EJ84,2),ROUND((1000*EJ$1)/EJ84,2)),IF(EJ84="","",0))</f>
        <v/>
      </c>
      <c r="EM84" s="51" t="str">
        <f ca="1">IF(OR(EJ84&lt;&gt;"",EK84&lt;&gt;""),RANK(EN84,EN$5:INDIRECT(EM$1,TRUE)),"")</f>
        <v/>
      </c>
      <c r="EN84" s="71" t="str">
        <f t="shared" ca="1" si="153"/>
        <v/>
      </c>
      <c r="EO84" s="71" t="str">
        <f t="shared" ca="1" si="131"/>
        <v/>
      </c>
      <c r="EP84" s="104" t="str">
        <f ca="1">IF(EO84&lt;&gt;"",RANK(EO84,EO$5:INDIRECT(EP$1,TRUE)),"")</f>
        <v/>
      </c>
      <c r="EQ84" s="51" t="str">
        <f t="shared" ca="1" si="154"/>
        <v>$ER$84:$FC$84</v>
      </c>
      <c r="ER84" s="71">
        <f t="shared" si="155"/>
        <v>0</v>
      </c>
      <c r="ES84" s="71">
        <f t="shared" ca="1" si="156"/>
        <v>0</v>
      </c>
      <c r="ET84" s="71">
        <f t="shared" ca="1" si="157"/>
        <v>0</v>
      </c>
      <c r="EU84" s="71">
        <f t="shared" ca="1" si="158"/>
        <v>0</v>
      </c>
      <c r="EV84" s="71">
        <f t="shared" ca="1" si="159"/>
        <v>0</v>
      </c>
      <c r="EW84" s="71">
        <f t="shared" ca="1" si="160"/>
        <v>0</v>
      </c>
      <c r="EX84" s="71">
        <f t="shared" ca="1" si="161"/>
        <v>0</v>
      </c>
      <c r="EY84" s="71">
        <f t="shared" ca="1" si="162"/>
        <v>0</v>
      </c>
      <c r="EZ84" s="71">
        <f t="shared" ca="1" si="163"/>
        <v>0</v>
      </c>
      <c r="FA84" s="71">
        <f t="shared" ca="1" si="164"/>
        <v>0</v>
      </c>
      <c r="FB84" s="71">
        <f t="shared" ca="1" si="165"/>
        <v>0</v>
      </c>
      <c r="FC84" s="71">
        <f t="shared" ca="1" si="166"/>
        <v>0</v>
      </c>
      <c r="FD84" s="71">
        <f t="shared" ca="1" si="167"/>
        <v>0</v>
      </c>
      <c r="FE84" s="71">
        <f t="shared" ca="1" si="168"/>
        <v>0</v>
      </c>
      <c r="FF84" s="71">
        <f t="shared" ca="1" si="169"/>
        <v>0</v>
      </c>
      <c r="FG84" s="71">
        <f t="shared" ca="1" si="170"/>
        <v>0</v>
      </c>
      <c r="FH84" s="71">
        <f t="shared" ca="1" si="171"/>
        <v>0</v>
      </c>
      <c r="FI84" s="71">
        <f t="shared" ca="1" si="172"/>
        <v>0</v>
      </c>
      <c r="FJ84" s="71">
        <f t="shared" ca="1" si="173"/>
        <v>0</v>
      </c>
      <c r="FK84" s="71">
        <f t="shared" ca="1" si="174"/>
        <v>0</v>
      </c>
      <c r="FL84" s="51" t="str">
        <f t="shared" si="175"/>
        <v>$FM$84:$FX$84</v>
      </c>
      <c r="FM84" s="72">
        <f t="shared" si="176"/>
        <v>0</v>
      </c>
      <c r="FN84" s="51">
        <f t="shared" si="177"/>
        <v>0</v>
      </c>
      <c r="FO84" s="51">
        <f t="shared" si="178"/>
        <v>0</v>
      </c>
      <c r="FP84" s="51">
        <f t="shared" si="179"/>
        <v>0</v>
      </c>
      <c r="FQ84" s="51">
        <f t="shared" si="180"/>
        <v>0</v>
      </c>
      <c r="FR84" s="51">
        <f t="shared" si="181"/>
        <v>0</v>
      </c>
      <c r="FS84" s="51">
        <f t="shared" si="182"/>
        <v>0</v>
      </c>
      <c r="FT84" s="51">
        <f t="shared" si="183"/>
        <v>0</v>
      </c>
      <c r="FU84" s="51">
        <f t="shared" si="184"/>
        <v>0</v>
      </c>
      <c r="FV84" s="51">
        <f t="shared" si="185"/>
        <v>0</v>
      </c>
      <c r="FW84" s="51">
        <f t="shared" si="186"/>
        <v>0</v>
      </c>
      <c r="FX84" s="51">
        <f t="shared" si="187"/>
        <v>0</v>
      </c>
      <c r="FY84" s="51">
        <f t="shared" si="188"/>
        <v>0</v>
      </c>
      <c r="FZ84" s="51">
        <f t="shared" si="189"/>
        <v>0</v>
      </c>
      <c r="GA84" s="51">
        <f t="shared" si="190"/>
        <v>0</v>
      </c>
      <c r="GB84" s="51">
        <f t="shared" si="191"/>
        <v>0</v>
      </c>
      <c r="GC84" s="51">
        <f t="shared" si="192"/>
        <v>0</v>
      </c>
      <c r="GD84" s="51">
        <f t="shared" si="193"/>
        <v>0</v>
      </c>
      <c r="GE84" s="51">
        <f t="shared" si="194"/>
        <v>0</v>
      </c>
      <c r="GF84" s="51">
        <f t="shared" si="195"/>
        <v>0</v>
      </c>
      <c r="GG84" s="51" t="str">
        <f t="shared" si="196"/>
        <v>GS84</v>
      </c>
      <c r="GH84" s="71">
        <f ca="1">GetDiscardScore($ER84:ER84,GH$1)</f>
        <v>0</v>
      </c>
      <c r="GI84" s="71">
        <f ca="1">GetDiscardScore($ER84:ES84,GI$1)</f>
        <v>0</v>
      </c>
      <c r="GJ84" s="71">
        <f ca="1">GetDiscardScore($ER84:ET84,GJ$1)</f>
        <v>0</v>
      </c>
      <c r="GK84" s="71">
        <f ca="1">GetDiscardScore($ER84:EU84,GK$1)</f>
        <v>0</v>
      </c>
      <c r="GL84" s="71">
        <f ca="1">GetDiscardScore($ER84:EV84,GL$1)</f>
        <v>0</v>
      </c>
      <c r="GM84" s="71">
        <f ca="1">GetDiscardScore($ER84:EW84,GM$1)</f>
        <v>0</v>
      </c>
      <c r="GN84" s="71">
        <f ca="1">GetDiscardScore($ER84:EX84,GN$1)</f>
        <v>0</v>
      </c>
      <c r="GO84" s="71">
        <f ca="1">GetDiscardScore($ER84:EY84,GO$1)</f>
        <v>0</v>
      </c>
      <c r="GP84" s="71">
        <f ca="1">GetDiscardScore($ER84:EZ84,GP$1)</f>
        <v>0</v>
      </c>
      <c r="GQ84" s="71">
        <f ca="1">GetDiscardScore($ER84:FA84,GQ$1)</f>
        <v>0</v>
      </c>
      <c r="GR84" s="71">
        <f ca="1">GetDiscardScore($ER84:FB84,GR$1)</f>
        <v>0</v>
      </c>
      <c r="GS84" s="71">
        <f ca="1">GetDiscardScore($ER84:FC84,GS$1)</f>
        <v>0</v>
      </c>
      <c r="GT84" s="71">
        <f ca="1">GetDiscardScore($ER84:FD84,GT$1)</f>
        <v>0</v>
      </c>
      <c r="GU84" s="71">
        <f ca="1">GetDiscardScore($ER84:FE84,GU$1)</f>
        <v>0</v>
      </c>
      <c r="GV84" s="71">
        <f ca="1">GetDiscardScore($ER84:FF84,GV$1)</f>
        <v>0</v>
      </c>
      <c r="GW84" s="71">
        <f ca="1">GetDiscardScore($ER84:FG84,GW$1)</f>
        <v>0</v>
      </c>
      <c r="GX84" s="71">
        <f ca="1">GetDiscardScore($ER84:FH84,GX$1)</f>
        <v>0</v>
      </c>
      <c r="GY84" s="71">
        <f ca="1">GetDiscardScore($ER84:FI84,GY$1)</f>
        <v>0</v>
      </c>
      <c r="GZ84" s="71">
        <f ca="1">GetDiscardScore($ER84:FJ84,GZ$1)</f>
        <v>0</v>
      </c>
      <c r="HA84" s="71">
        <f ca="1">GetDiscardScore($ER84:FK84,HA$1)</f>
        <v>0</v>
      </c>
      <c r="HB84" s="73" t="str">
        <f t="shared" ca="1" si="197"/>
        <v/>
      </c>
      <c r="HC84" s="72" t="str">
        <f ca="1">IF(HB84&lt;&gt;"",RANK(HB84,HB$5:INDIRECT(HC$1,TRUE),0),"")</f>
        <v/>
      </c>
      <c r="HD84" s="70" t="str">
        <f t="shared" ca="1" si="198"/>
        <v/>
      </c>
    </row>
    <row r="85" spans="1:212" s="51" customFormat="1" ht="11.25">
      <c r="A85" s="41">
        <v>81</v>
      </c>
      <c r="B85" s="41" t="str">
        <f ca="1">IF('Raw Data'!B83&lt;&gt;"",'Raw Data'!B83,"")</f>
        <v/>
      </c>
      <c r="C85" s="51" t="str">
        <f ca="1">IF('Raw Data'!C83&lt;&gt;"",'Raw Data'!C83,"")</f>
        <v/>
      </c>
      <c r="D85" s="42" t="str">
        <f t="shared" ca="1" si="132"/>
        <v/>
      </c>
      <c r="E85" s="69" t="str">
        <f t="shared" ca="1" si="133"/>
        <v/>
      </c>
      <c r="F85" s="99" t="str">
        <f t="shared" ca="1" si="111"/>
        <v/>
      </c>
      <c r="G85" s="111" t="str">
        <f ca="1">IF(AND('Raw Data'!D83&lt;&gt;"",'Raw Data'!D83&lt;&gt;0),ROUNDDOWN('Raw Data'!D83,Title!$M$1),"")</f>
        <v/>
      </c>
      <c r="H85" s="109" t="str">
        <f ca="1">IF(AND('Raw Data'!E83&lt;&gt;"",'Raw Data'!E83&lt;&gt;0),'Raw Data'!E83,"")</f>
        <v/>
      </c>
      <c r="I85" s="97" t="str">
        <f ca="1">IF(AND(G85&lt;&gt;"",G85&gt;0),IF(Title!$K$1=0,ROUNDDOWN((1000*G$1)/G85,2),ROUND((1000*G$1)/G85,2)),IF(G85="","",0))</f>
        <v/>
      </c>
      <c r="J85" s="51" t="str">
        <f ca="1">IF(K85&lt;&gt;0,RANK(K85,K$5:INDIRECT(J$1,TRUE)),"")</f>
        <v/>
      </c>
      <c r="K85" s="71">
        <f t="shared" ca="1" si="199"/>
        <v>0</v>
      </c>
      <c r="L85" s="71" t="str">
        <f t="shared" ca="1" si="112"/>
        <v/>
      </c>
      <c r="M85" s="104" t="str">
        <f ca="1">IF(L85&lt;&gt;"",RANK(L85,L$5:INDIRECT(M$1,TRUE)),"")</f>
        <v/>
      </c>
      <c r="N85" s="111" t="str">
        <f ca="1">IF(AND('Raw Data'!F83&lt;&gt;"",'Raw Data'!F83&lt;&gt;0),ROUNDDOWN('Raw Data'!F83,Title!$M$1),"")</f>
        <v/>
      </c>
      <c r="O85" s="109" t="str">
        <f ca="1">IF(AND('Raw Data'!G83&lt;&gt;"",'Raw Data'!G83&lt;&gt;0),'Raw Data'!G83,"")</f>
        <v/>
      </c>
      <c r="P85" s="97" t="str">
        <f ca="1">IF(AND(N85&gt;0,N85&lt;&gt;""),IF(Title!$K$1=0,ROUNDDOWN((1000*N$1)/N85,2),ROUND((1000*N$1)/N85,2)),IF(N85="","",0))</f>
        <v/>
      </c>
      <c r="Q85" s="51" t="str">
        <f ca="1">IF(OR(N85&lt;&gt;"",O85&lt;&gt;""),RANK(R85,R$5:INDIRECT(Q$1,TRUE)),"")</f>
        <v/>
      </c>
      <c r="R85" s="71" t="str">
        <f t="shared" ca="1" si="134"/>
        <v/>
      </c>
      <c r="S85" s="71" t="str">
        <f t="shared" ca="1" si="113"/>
        <v/>
      </c>
      <c r="T85" s="104" t="str">
        <f ca="1">IF(S85&lt;&gt;"",RANK(S85,S$5:INDIRECT(T$1,TRUE)),"")</f>
        <v/>
      </c>
      <c r="U85" s="111" t="str">
        <f ca="1">IF(AND('Raw Data'!H83&lt;&gt;"",'Raw Data'!H83&lt;&gt;0),ROUNDDOWN('Raw Data'!H83,Title!$M$1),"")</f>
        <v/>
      </c>
      <c r="V85" s="109" t="str">
        <f ca="1">IF(AND('Raw Data'!I83&lt;&gt;"",'Raw Data'!I83&lt;&gt;0),'Raw Data'!I83,"")</f>
        <v/>
      </c>
      <c r="W85" s="97" t="str">
        <f ca="1">IF(AND(U85&gt;0,U85&lt;&gt;""),IF(Title!$K$1=0,ROUNDDOWN((1000*U$1)/U85,2),ROUND((1000*U$1)/U85,2)),IF(U85="","",0))</f>
        <v/>
      </c>
      <c r="X85" s="51" t="str">
        <f ca="1">IF(OR(U85&lt;&gt;"",V85&lt;&gt;""),RANK(Y85,Y$5:INDIRECT(X$1,TRUE)),"")</f>
        <v/>
      </c>
      <c r="Y85" s="71" t="str">
        <f t="shared" ca="1" si="135"/>
        <v/>
      </c>
      <c r="Z85" s="71" t="str">
        <f t="shared" ca="1" si="114"/>
        <v/>
      </c>
      <c r="AA85" s="104" t="str">
        <f ca="1">IF(Z85&lt;&gt;"",RANK(Z85,Z$5:INDIRECT(AA$1,TRUE)),"")</f>
        <v/>
      </c>
      <c r="AB85" s="111" t="str">
        <f ca="1">IF(AND('Raw Data'!J83&lt;&gt;"",'Raw Data'!J83&lt;&gt;0),ROUNDDOWN('Raw Data'!J83,Title!$M$1),"")</f>
        <v/>
      </c>
      <c r="AC85" s="109" t="str">
        <f ca="1">IF(AND('Raw Data'!K83&lt;&gt;"",'Raw Data'!K83&lt;&gt;0),'Raw Data'!K83,"")</f>
        <v/>
      </c>
      <c r="AD85" s="97" t="str">
        <f ca="1">IF(AND(AB85&gt;0,AB85&lt;&gt;""),IF(Title!$K$1=0,ROUNDDOWN((1000*AB$1)/AB85,2),ROUND((1000*AB$1)/AB85,2)),IF(AB85="","",0))</f>
        <v/>
      </c>
      <c r="AE85" s="51" t="str">
        <f ca="1">IF(OR(AB85&lt;&gt;"",AC85&lt;&gt;""),RANK(AF85,AF$5:INDIRECT(AE$1,TRUE)),"")</f>
        <v/>
      </c>
      <c r="AF85" s="71" t="str">
        <f t="shared" ca="1" si="136"/>
        <v/>
      </c>
      <c r="AG85" s="71" t="str">
        <f t="shared" ca="1" si="115"/>
        <v/>
      </c>
      <c r="AH85" s="104" t="str">
        <f ca="1">IF(AG85&lt;&gt;"",RANK(AG85,AG$5:INDIRECT(AH$1,TRUE)),"")</f>
        <v/>
      </c>
      <c r="AI85" s="111" t="str">
        <f ca="1">IF(AND('Raw Data'!L83&lt;&gt;"",'Raw Data'!L83&lt;&gt;0),ROUNDDOWN('Raw Data'!L83,Title!$M$1),"")</f>
        <v/>
      </c>
      <c r="AJ85" s="109" t="str">
        <f ca="1">IF(AND('Raw Data'!M83&lt;&gt;"",'Raw Data'!M83&lt;&gt;0),'Raw Data'!M83,"")</f>
        <v/>
      </c>
      <c r="AK85" s="97" t="str">
        <f ca="1">IF(AND(AI85&gt;0,AI85&lt;&gt;""),IF(Title!$K$1=0,ROUNDDOWN((1000*AI$1)/AI85,2),ROUND((1000*AI$1)/AI85,2)),IF(AI85="","",0))</f>
        <v/>
      </c>
      <c r="AL85" s="51" t="str">
        <f ca="1">IF(OR(AI85&lt;&gt;"",AJ85&lt;&gt;""),RANK(AM85,AM$5:INDIRECT(AL$1,TRUE)),"")</f>
        <v/>
      </c>
      <c r="AM85" s="71" t="str">
        <f t="shared" ca="1" si="137"/>
        <v/>
      </c>
      <c r="AN85" s="71" t="str">
        <f t="shared" ca="1" si="116"/>
        <v/>
      </c>
      <c r="AO85" s="104" t="str">
        <f ca="1">IF(AN85&lt;&gt;"",RANK(AN85,AN$5:INDIRECT(AO$1,TRUE)),"")</f>
        <v/>
      </c>
      <c r="AP85" s="111" t="str">
        <f ca="1">IF(AND('Raw Data'!N83&lt;&gt;"",'Raw Data'!N83&lt;&gt;0),ROUNDDOWN('Raw Data'!N83,Title!$M$1),"")</f>
        <v/>
      </c>
      <c r="AQ85" s="109" t="str">
        <f ca="1">IF(AND('Raw Data'!O83&lt;&gt;"",'Raw Data'!O83&lt;&gt;0),'Raw Data'!O83,"")</f>
        <v/>
      </c>
      <c r="AR85" s="97" t="str">
        <f ca="1">IF(AND(AP85&gt;0,AP85&lt;&gt;""),IF(Title!$K$1=0,ROUNDDOWN((1000*AP$1)/AP85,2),ROUND((1000*AP$1)/AP85,2)),IF(AP85="","",0))</f>
        <v/>
      </c>
      <c r="AS85" s="51" t="str">
        <f ca="1">IF(OR(AP85&lt;&gt;"",AQ85&lt;&gt;""),RANK(AT85,AT$5:INDIRECT(AS$1,TRUE)),"")</f>
        <v/>
      </c>
      <c r="AT85" s="71" t="str">
        <f t="shared" ca="1" si="138"/>
        <v/>
      </c>
      <c r="AU85" s="71" t="str">
        <f t="shared" ca="1" si="117"/>
        <v/>
      </c>
      <c r="AV85" s="104" t="str">
        <f ca="1">IF(AU85&lt;&gt;"",RANK(AU85,AU$5:INDIRECT(AV$1,TRUE)),"")</f>
        <v/>
      </c>
      <c r="AW85" s="111" t="str">
        <f ca="1">IF(AND('Raw Data'!P83&lt;&gt;"",'Raw Data'!P83&lt;&gt;0),ROUNDDOWN('Raw Data'!P83,Title!$M$1),"")</f>
        <v/>
      </c>
      <c r="AX85" s="109" t="str">
        <f ca="1">IF(AND('Raw Data'!Q83&lt;&gt;"",'Raw Data'!Q83&lt;&gt;0),'Raw Data'!Q83,"")</f>
        <v/>
      </c>
      <c r="AY85" s="97" t="str">
        <f ca="1">IF(AND(AW85&gt;0,AW85&lt;&gt;""),IF(Title!$K$1=0,ROUNDDOWN((1000*AW$1)/AW85,2),ROUND((1000*AW$1)/AW85,2)),IF(AW85="","",0))</f>
        <v/>
      </c>
      <c r="AZ85" s="51" t="str">
        <f ca="1">IF(OR(AW85&lt;&gt;"",AX85&lt;&gt;""),RANK(BA85,BA$5:INDIRECT(AZ$1,TRUE)),"")</f>
        <v/>
      </c>
      <c r="BA85" s="71" t="str">
        <f t="shared" ca="1" si="139"/>
        <v/>
      </c>
      <c r="BB85" s="71" t="str">
        <f t="shared" ca="1" si="118"/>
        <v/>
      </c>
      <c r="BC85" s="104" t="str">
        <f ca="1">IF(BB85&lt;&gt;"",RANK(BB85,BB$5:INDIRECT(BC$1,TRUE)),"")</f>
        <v/>
      </c>
      <c r="BD85" s="111" t="str">
        <f ca="1">IF(AND('Raw Data'!R83&lt;&gt;"",'Raw Data'!R83&lt;&gt;0),ROUNDDOWN('Raw Data'!R83,Title!$M$1),"")</f>
        <v/>
      </c>
      <c r="BE85" s="109" t="str">
        <f ca="1">IF(AND('Raw Data'!S83&lt;&gt;"",'Raw Data'!S83&lt;&gt;0),'Raw Data'!S83,"")</f>
        <v/>
      </c>
      <c r="BF85" s="97" t="str">
        <f ca="1">IF(AND(BD85&gt;0,BD85&lt;&gt;""),IF(Title!$K$1=0,ROUNDDOWN((1000*BD$1)/BD85,2),ROUND((1000*BD$1)/BD85,2)),IF(BD85="","",0))</f>
        <v/>
      </c>
      <c r="BG85" s="51" t="str">
        <f ca="1">IF(OR(BD85&lt;&gt;"",BE85&lt;&gt;""),RANK(BH85,BH$5:INDIRECT(BG$1,TRUE)),"")</f>
        <v/>
      </c>
      <c r="BH85" s="71" t="str">
        <f t="shared" ca="1" si="140"/>
        <v/>
      </c>
      <c r="BI85" s="71" t="str">
        <f t="shared" ca="1" si="119"/>
        <v/>
      </c>
      <c r="BJ85" s="104" t="str">
        <f ca="1">IF(BI85&lt;&gt;"",RANK(BI85,BI$5:INDIRECT(BJ$1,TRUE)),"")</f>
        <v/>
      </c>
      <c r="BK85" s="111" t="str">
        <f ca="1">IF(AND('Raw Data'!T83&lt;&gt;"",'Raw Data'!T83&lt;&gt;0),ROUNDDOWN('Raw Data'!T83,Title!$M$1),"")</f>
        <v/>
      </c>
      <c r="BL85" s="109" t="str">
        <f ca="1">IF(AND('Raw Data'!U83&lt;&gt;"",'Raw Data'!U83&lt;&gt;0),'Raw Data'!U83,"")</f>
        <v/>
      </c>
      <c r="BM85" s="97" t="str">
        <f t="shared" ca="1" si="141"/>
        <v/>
      </c>
      <c r="BN85" s="51" t="str">
        <f ca="1">IF(OR(BK85&lt;&gt;"",BL85&lt;&gt;""),RANK(BO85,BO$5:INDIRECT(BN$1,TRUE)),"")</f>
        <v/>
      </c>
      <c r="BO85" s="71" t="str">
        <f t="shared" ca="1" si="142"/>
        <v/>
      </c>
      <c r="BP85" s="71" t="str">
        <f t="shared" ca="1" si="120"/>
        <v/>
      </c>
      <c r="BQ85" s="104" t="str">
        <f ca="1">IF(BP85&lt;&gt;"",RANK(BP85,BP$5:INDIRECT(BQ$1,TRUE)),"")</f>
        <v/>
      </c>
      <c r="BR85" s="111" t="str">
        <f ca="1">IF(AND('Raw Data'!V83&lt;&gt;"",'Raw Data'!V83&lt;&gt;0),ROUNDDOWN('Raw Data'!V83,Title!$M$1),"")</f>
        <v/>
      </c>
      <c r="BS85" s="109" t="str">
        <f ca="1">IF(AND('Raw Data'!W83&lt;&gt;"",'Raw Data'!W83&lt;&gt;0),'Raw Data'!W83,"")</f>
        <v/>
      </c>
      <c r="BT85" s="97" t="str">
        <f ca="1">IF(AND(BR85&gt;0,BR85&lt;&gt;""),IF(Title!$K$1=0,ROUNDDOWN((1000*BR$1)/BR85,2),ROUND((1000*BR$1)/BR85,2)),IF(BR85="","",0))</f>
        <v/>
      </c>
      <c r="BU85" s="51" t="str">
        <f ca="1">IF(OR(BR85&lt;&gt;"",BS85&lt;&gt;""),RANK(BV85,BV$5:INDIRECT(BU$1,TRUE)),"")</f>
        <v/>
      </c>
      <c r="BV85" s="71" t="str">
        <f t="shared" ca="1" si="143"/>
        <v/>
      </c>
      <c r="BW85" s="71" t="str">
        <f t="shared" ca="1" si="121"/>
        <v/>
      </c>
      <c r="BX85" s="104" t="str">
        <f ca="1">IF(BW85&lt;&gt;"",RANK(BW85,BW$5:INDIRECT(BX$1,TRUE)),"")</f>
        <v/>
      </c>
      <c r="BY85" s="111" t="str">
        <f ca="1">IF(AND('Raw Data'!X83&lt;&gt;"",'Raw Data'!X83&lt;&gt;0),ROUNDDOWN('Raw Data'!X83,Title!$M$1),"")</f>
        <v/>
      </c>
      <c r="BZ85" s="109" t="str">
        <f ca="1">IF(AND('Raw Data'!Y83&lt;&gt;"",'Raw Data'!Y83&lt;&gt;0),'Raw Data'!Y83,"")</f>
        <v/>
      </c>
      <c r="CA85" s="97" t="str">
        <f ca="1">IF(AND(BY85&gt;0,BY85&lt;&gt;""),IF(Title!$K$1=0,ROUNDDOWN((1000*BY$1)/BY85,2),ROUND((1000*BY$1)/BY85,2)),IF(BY85="","",0))</f>
        <v/>
      </c>
      <c r="CB85" s="51" t="str">
        <f ca="1">IF(OR(BY85&lt;&gt;"",BZ85&lt;&gt;""),RANK(CC85,CC$5:INDIRECT(CB$1,TRUE)),"")</f>
        <v/>
      </c>
      <c r="CC85" s="71" t="str">
        <f t="shared" ca="1" si="144"/>
        <v/>
      </c>
      <c r="CD85" s="71" t="str">
        <f t="shared" ca="1" si="122"/>
        <v/>
      </c>
      <c r="CE85" s="104" t="str">
        <f ca="1">IF(CD85&lt;&gt;"",RANK(CD85,CD$5:INDIRECT(CE$1,TRUE)),"")</f>
        <v/>
      </c>
      <c r="CF85" s="111" t="str">
        <f ca="1">IF(AND('Raw Data'!Z83&lt;&gt;"",'Raw Data'!Z83&lt;&gt;0),ROUNDDOWN('Raw Data'!Z83,Title!$M$1),"")</f>
        <v/>
      </c>
      <c r="CG85" s="109" t="str">
        <f ca="1">IF(AND('Raw Data'!AA83&lt;&gt;"",'Raw Data'!AA83&lt;&gt;0),'Raw Data'!AA83,"")</f>
        <v/>
      </c>
      <c r="CH85" s="97" t="str">
        <f ca="1">IF(AND(CF85&gt;0,CF85&lt;&gt;""),IF(Title!$K$1=0,ROUNDDOWN((1000*CF$1)/CF85,2),ROUND((1000*CF$1)/CF85,2)),IF(CF85="","",0))</f>
        <v/>
      </c>
      <c r="CI85" s="51" t="str">
        <f ca="1">IF(OR(CF85&lt;&gt;"",CG85&lt;&gt;""),RANK(CJ85,CJ$5:INDIRECT(CI$1,TRUE)),"")</f>
        <v/>
      </c>
      <c r="CJ85" s="71" t="str">
        <f t="shared" ca="1" si="145"/>
        <v/>
      </c>
      <c r="CK85" s="71" t="str">
        <f t="shared" ca="1" si="123"/>
        <v/>
      </c>
      <c r="CL85" s="104" t="str">
        <f ca="1">IF(CK85&lt;&gt;"",RANK(CK85,CK$5:INDIRECT(CL$1,TRUE)),"")</f>
        <v/>
      </c>
      <c r="CM85" s="111" t="str">
        <f ca="1">IF(AND('Raw Data'!AB83&lt;&gt;"",'Raw Data'!AB83&lt;&gt;0),ROUNDDOWN('Raw Data'!AB83,Title!$M$1),"")</f>
        <v/>
      </c>
      <c r="CN85" s="109" t="str">
        <f ca="1">IF(AND('Raw Data'!AC83&lt;&gt;"",'Raw Data'!AC83&lt;&gt;0),'Raw Data'!AC83,"")</f>
        <v/>
      </c>
      <c r="CO85" s="97" t="str">
        <f ca="1">IF(AND(CM85&gt;0,CM85&lt;&gt;""),IF(Title!$K$1=0,ROUNDDOWN((1000*CM$1)/CM85,2),ROUND((1000*CM$1)/CM85,2)),IF(CM85="","",0))</f>
        <v/>
      </c>
      <c r="CP85" s="51" t="str">
        <f ca="1">IF(OR(CM85&lt;&gt;"",CN85&lt;&gt;""),RANK(CQ85,CQ$5:INDIRECT(CP$1,TRUE)),"")</f>
        <v/>
      </c>
      <c r="CQ85" s="71" t="str">
        <f t="shared" ca="1" si="146"/>
        <v/>
      </c>
      <c r="CR85" s="71" t="str">
        <f t="shared" ca="1" si="124"/>
        <v/>
      </c>
      <c r="CS85" s="104" t="str">
        <f ca="1">IF(CR85&lt;&gt;"",RANK(CR85,CR$5:INDIRECT(CS$1,TRUE)),"")</f>
        <v/>
      </c>
      <c r="CT85" s="111" t="str">
        <f ca="1">IF(AND('Raw Data'!AD83&lt;&gt;"",'Raw Data'!AD83&lt;&gt;0),ROUNDDOWN('Raw Data'!AD83,Title!$M$1),"")</f>
        <v/>
      </c>
      <c r="CU85" s="109" t="str">
        <f ca="1">IF(AND('Raw Data'!AE83&lt;&gt;"",'Raw Data'!AE83&lt;&gt;0),'Raw Data'!AE83,"")</f>
        <v/>
      </c>
      <c r="CV85" s="97" t="str">
        <f ca="1">IF(AND(CT85&gt;0,CT85&lt;&gt;""),IF(Title!$K$1=0,ROUNDDOWN((1000*CT$1)/CT85,2),ROUND((1000*CT$1)/CT85,2)),IF(CT85="","",0))</f>
        <v/>
      </c>
      <c r="CW85" s="51" t="str">
        <f ca="1">IF(OR(CT85&lt;&gt;"",CU85&lt;&gt;""),RANK(CX85,CX$5:INDIRECT(CW$1,TRUE)),"")</f>
        <v/>
      </c>
      <c r="CX85" s="71" t="str">
        <f t="shared" ca="1" si="147"/>
        <v/>
      </c>
      <c r="CY85" s="71" t="str">
        <f t="shared" ca="1" si="125"/>
        <v/>
      </c>
      <c r="CZ85" s="104" t="str">
        <f ca="1">IF(CY85&lt;&gt;"",RANK(CY85,CY$5:INDIRECT(CZ$1,TRUE)),"")</f>
        <v/>
      </c>
      <c r="DA85" s="111" t="str">
        <f ca="1">IF(AND('Raw Data'!AF83&lt;&gt;"",'Raw Data'!AF83&lt;&gt;0),ROUNDDOWN('Raw Data'!AF83,Title!$M$1),"")</f>
        <v/>
      </c>
      <c r="DB85" s="109" t="str">
        <f ca="1">IF(AND('Raw Data'!AG83&lt;&gt;"",'Raw Data'!AG83&lt;&gt;0),'Raw Data'!AG83,"")</f>
        <v/>
      </c>
      <c r="DC85" s="97" t="str">
        <f ca="1">IF(AND(DA85&gt;0,DA85&lt;&gt;""),IF(Title!$K$1=0,ROUNDDOWN((1000*DA$1)/DA85,2),ROUND((1000*DA$1)/DA85,2)),IF(DA85="","",0))</f>
        <v/>
      </c>
      <c r="DD85" s="51" t="str">
        <f ca="1">IF(OR(DA85&lt;&gt;"",DB85&lt;&gt;""),RANK(DE85,DE$5:INDIRECT(DD$1,TRUE)),"")</f>
        <v/>
      </c>
      <c r="DE85" s="71" t="str">
        <f t="shared" ca="1" si="148"/>
        <v/>
      </c>
      <c r="DF85" s="71" t="str">
        <f t="shared" ca="1" si="126"/>
        <v/>
      </c>
      <c r="DG85" s="104" t="str">
        <f ca="1">IF(DF85&lt;&gt;"",RANK(DF85,DF$5:INDIRECT(DG$1,TRUE)),"")</f>
        <v/>
      </c>
      <c r="DH85" s="111" t="str">
        <f ca="1">IF(AND('Raw Data'!AH83&lt;&gt;"",'Raw Data'!AH83&lt;&gt;0),ROUNDDOWN('Raw Data'!AH83,Title!$M$1),"")</f>
        <v/>
      </c>
      <c r="DI85" s="109" t="str">
        <f ca="1">IF(AND('Raw Data'!AI83&lt;&gt;"",'Raw Data'!AI83&lt;&gt;0),'Raw Data'!AI83,"")</f>
        <v/>
      </c>
      <c r="DJ85" s="97" t="str">
        <f ca="1">IF(AND(DH85&gt;0,DH85&lt;&gt;""),IF(Title!$K$1=0,ROUNDDOWN((1000*DH$1)/DH85,2),ROUND((1000*DH$1)/DH85,2)),IF(DH85="","",0))</f>
        <v/>
      </c>
      <c r="DK85" s="51" t="str">
        <f ca="1">IF(OR(DH85&lt;&gt;"",DI85&lt;&gt;""),RANK(DL85,DL$5:INDIRECT(DK$1,TRUE)),"")</f>
        <v/>
      </c>
      <c r="DL85" s="71" t="str">
        <f t="shared" ca="1" si="149"/>
        <v/>
      </c>
      <c r="DM85" s="71" t="str">
        <f t="shared" ca="1" si="127"/>
        <v/>
      </c>
      <c r="DN85" s="104" t="str">
        <f ca="1">IF(DM85&lt;&gt;"",RANK(DM85,DM$5:INDIRECT(DN$1,TRUE)),"")</f>
        <v/>
      </c>
      <c r="DO85" s="111" t="str">
        <f ca="1">IF(AND('Raw Data'!AJ83&lt;&gt;"",'Raw Data'!AJ83&lt;&gt;0),ROUNDDOWN('Raw Data'!AJ83,Title!$M$1),"")</f>
        <v/>
      </c>
      <c r="DP85" s="109" t="str">
        <f ca="1">IF(AND('Raw Data'!AK83&lt;&gt;"",'Raw Data'!AK83&lt;&gt;0),'Raw Data'!AK83,"")</f>
        <v/>
      </c>
      <c r="DQ85" s="97" t="str">
        <f ca="1">IF(AND(DO85&gt;0,DO85&lt;&gt;""),IF(Title!$K$1=0,ROUNDDOWN((1000*DO$1)/DO85,2),ROUND((1000*DO$1)/DO85,2)),IF(DO85="","",0))</f>
        <v/>
      </c>
      <c r="DR85" s="51" t="str">
        <f ca="1">IF(OR(DO85&lt;&gt;"",DP85&lt;&gt;""),RANK(DS85,DS$5:INDIRECT(DR$1,TRUE)),"")</f>
        <v/>
      </c>
      <c r="DS85" s="71" t="str">
        <f t="shared" ca="1" si="150"/>
        <v/>
      </c>
      <c r="DT85" s="71" t="str">
        <f t="shared" ca="1" si="128"/>
        <v/>
      </c>
      <c r="DU85" s="104" t="str">
        <f ca="1">IF(DT85&lt;&gt;"",RANK(DT85,DT$5:INDIRECT(DU$1,TRUE)),"")</f>
        <v/>
      </c>
      <c r="DV85" s="111" t="str">
        <f ca="1">IF(AND('Raw Data'!AL83&lt;&gt;"",'Raw Data'!AL83&lt;&gt;0),ROUNDDOWN('Raw Data'!AL83,Title!$M$1),"")</f>
        <v/>
      </c>
      <c r="DW85" s="109" t="str">
        <f ca="1">IF(AND('Raw Data'!AM83&lt;&gt;"",'Raw Data'!AM83&lt;&gt;0),'Raw Data'!AM83,"")</f>
        <v/>
      </c>
      <c r="DX85" s="97" t="str">
        <f ca="1">IF(AND(DV85&gt;0,DV85&lt;&gt;""),IF(Title!$K$1=0,ROUNDDOWN((1000*DV$1)/DV85,2),ROUND((1000*DV$1)/DV85,2)),IF(DV85="","",0))</f>
        <v/>
      </c>
      <c r="DY85" s="51" t="str">
        <f ca="1">IF(OR(DV85&lt;&gt;"",DW85&lt;&gt;""),RANK(DZ85,DZ$5:INDIRECT(DY$1,TRUE)),"")</f>
        <v/>
      </c>
      <c r="DZ85" s="71" t="str">
        <f t="shared" ca="1" si="151"/>
        <v/>
      </c>
      <c r="EA85" s="71" t="str">
        <f t="shared" ca="1" si="129"/>
        <v/>
      </c>
      <c r="EB85" s="104" t="str">
        <f ca="1">IF(EA85&lt;&gt;"",RANK(EA85,EA$5:INDIRECT(EB$1,TRUE)),"")</f>
        <v/>
      </c>
      <c r="EC85" s="111" t="str">
        <f ca="1">IF(AND('Raw Data'!AN83&lt;&gt;"",'Raw Data'!AN83&lt;&gt;0),ROUNDDOWN('Raw Data'!AN83,Title!$M$1),"")</f>
        <v/>
      </c>
      <c r="ED85" s="109" t="str">
        <f ca="1">IF(AND('Raw Data'!AO83&lt;&gt;"",'Raw Data'!AO83&lt;&gt;0),'Raw Data'!AO83,"")</f>
        <v/>
      </c>
      <c r="EE85" s="97" t="str">
        <f ca="1">IF(AND(EC85&gt;0,EC85&lt;&gt;""),IF(Title!$K$1=0,ROUNDDOWN((1000*EC$1)/EC85,2),ROUND((1000*EC$1)/EC85,2)),IF(EC85="","",0))</f>
        <v/>
      </c>
      <c r="EF85" s="51" t="str">
        <f ca="1">IF(OR(EC85&lt;&gt;"",ED85&lt;&gt;""),RANK(EG85,EG$5:INDIRECT(EF$1,TRUE)),"")</f>
        <v/>
      </c>
      <c r="EG85" s="71" t="str">
        <f t="shared" ca="1" si="152"/>
        <v/>
      </c>
      <c r="EH85" s="71" t="str">
        <f t="shared" ca="1" si="130"/>
        <v/>
      </c>
      <c r="EI85" s="104" t="str">
        <f ca="1">IF(EH85&lt;&gt;"",RANK(EH85,EH$5:INDIRECT(EI$1,TRUE)),"")</f>
        <v/>
      </c>
      <c r="EJ85" s="111" t="str">
        <f ca="1">IF(AND('Raw Data'!AP83&lt;&gt;"",'Raw Data'!AP83&lt;&gt;0),ROUNDDOWN('Raw Data'!AP83,Title!$M$1),"")</f>
        <v/>
      </c>
      <c r="EK85" s="106" t="str">
        <f ca="1">IF(AND('Raw Data'!AQ83&lt;&gt;"",'Raw Data'!AQ83&lt;&gt;0),'Raw Data'!AQ83,"")</f>
        <v/>
      </c>
      <c r="EL85" s="97" t="str">
        <f ca="1">IF(AND(EJ85&gt;0,EJ85&lt;&gt;""),IF(Title!$K$1=0,ROUNDDOWN((1000*EJ$1)/EJ85,2),ROUND((1000*EJ$1)/EJ85,2)),IF(EJ85="","",0))</f>
        <v/>
      </c>
      <c r="EM85" s="51" t="str">
        <f ca="1">IF(OR(EJ85&lt;&gt;"",EK85&lt;&gt;""),RANK(EN85,EN$5:INDIRECT(EM$1,TRUE)),"")</f>
        <v/>
      </c>
      <c r="EN85" s="71" t="str">
        <f t="shared" ca="1" si="153"/>
        <v/>
      </c>
      <c r="EO85" s="71" t="str">
        <f t="shared" ca="1" si="131"/>
        <v/>
      </c>
      <c r="EP85" s="104" t="str">
        <f ca="1">IF(EO85&lt;&gt;"",RANK(EO85,EO$5:INDIRECT(EP$1,TRUE)),"")</f>
        <v/>
      </c>
      <c r="EQ85" s="51" t="str">
        <f t="shared" ca="1" si="154"/>
        <v>$ER$85:$FC$85</v>
      </c>
      <c r="ER85" s="71">
        <f t="shared" si="155"/>
        <v>0</v>
      </c>
      <c r="ES85" s="71">
        <f t="shared" ca="1" si="156"/>
        <v>0</v>
      </c>
      <c r="ET85" s="71">
        <f t="shared" ca="1" si="157"/>
        <v>0</v>
      </c>
      <c r="EU85" s="71">
        <f t="shared" ca="1" si="158"/>
        <v>0</v>
      </c>
      <c r="EV85" s="71">
        <f t="shared" ca="1" si="159"/>
        <v>0</v>
      </c>
      <c r="EW85" s="71">
        <f t="shared" ca="1" si="160"/>
        <v>0</v>
      </c>
      <c r="EX85" s="71">
        <f t="shared" ca="1" si="161"/>
        <v>0</v>
      </c>
      <c r="EY85" s="71">
        <f t="shared" ca="1" si="162"/>
        <v>0</v>
      </c>
      <c r="EZ85" s="71">
        <f t="shared" ca="1" si="163"/>
        <v>0</v>
      </c>
      <c r="FA85" s="71">
        <f t="shared" ca="1" si="164"/>
        <v>0</v>
      </c>
      <c r="FB85" s="71">
        <f t="shared" ca="1" si="165"/>
        <v>0</v>
      </c>
      <c r="FC85" s="71">
        <f t="shared" ca="1" si="166"/>
        <v>0</v>
      </c>
      <c r="FD85" s="71">
        <f t="shared" ca="1" si="167"/>
        <v>0</v>
      </c>
      <c r="FE85" s="71">
        <f t="shared" ca="1" si="168"/>
        <v>0</v>
      </c>
      <c r="FF85" s="71">
        <f t="shared" ca="1" si="169"/>
        <v>0</v>
      </c>
      <c r="FG85" s="71">
        <f t="shared" ca="1" si="170"/>
        <v>0</v>
      </c>
      <c r="FH85" s="71">
        <f t="shared" ca="1" si="171"/>
        <v>0</v>
      </c>
      <c r="FI85" s="71">
        <f t="shared" ca="1" si="172"/>
        <v>0</v>
      </c>
      <c r="FJ85" s="71">
        <f t="shared" ca="1" si="173"/>
        <v>0</v>
      </c>
      <c r="FK85" s="71">
        <f t="shared" ca="1" si="174"/>
        <v>0</v>
      </c>
      <c r="FL85" s="51" t="str">
        <f t="shared" si="175"/>
        <v>$FM$85:$FX$85</v>
      </c>
      <c r="FM85" s="72">
        <f t="shared" si="176"/>
        <v>0</v>
      </c>
      <c r="FN85" s="51">
        <f t="shared" si="177"/>
        <v>0</v>
      </c>
      <c r="FO85" s="51">
        <f t="shared" si="178"/>
        <v>0</v>
      </c>
      <c r="FP85" s="51">
        <f t="shared" si="179"/>
        <v>0</v>
      </c>
      <c r="FQ85" s="51">
        <f t="shared" si="180"/>
        <v>0</v>
      </c>
      <c r="FR85" s="51">
        <f t="shared" si="181"/>
        <v>0</v>
      </c>
      <c r="FS85" s="51">
        <f t="shared" si="182"/>
        <v>0</v>
      </c>
      <c r="FT85" s="51">
        <f t="shared" si="183"/>
        <v>0</v>
      </c>
      <c r="FU85" s="51">
        <f t="shared" si="184"/>
        <v>0</v>
      </c>
      <c r="FV85" s="51">
        <f t="shared" si="185"/>
        <v>0</v>
      </c>
      <c r="FW85" s="51">
        <f t="shared" si="186"/>
        <v>0</v>
      </c>
      <c r="FX85" s="51">
        <f t="shared" si="187"/>
        <v>0</v>
      </c>
      <c r="FY85" s="51">
        <f t="shared" si="188"/>
        <v>0</v>
      </c>
      <c r="FZ85" s="51">
        <f t="shared" si="189"/>
        <v>0</v>
      </c>
      <c r="GA85" s="51">
        <f t="shared" si="190"/>
        <v>0</v>
      </c>
      <c r="GB85" s="51">
        <f t="shared" si="191"/>
        <v>0</v>
      </c>
      <c r="GC85" s="51">
        <f t="shared" si="192"/>
        <v>0</v>
      </c>
      <c r="GD85" s="51">
        <f t="shared" si="193"/>
        <v>0</v>
      </c>
      <c r="GE85" s="51">
        <f t="shared" si="194"/>
        <v>0</v>
      </c>
      <c r="GF85" s="51">
        <f t="shared" si="195"/>
        <v>0</v>
      </c>
      <c r="GG85" s="51" t="str">
        <f t="shared" si="196"/>
        <v>GS85</v>
      </c>
      <c r="GH85" s="71">
        <f ca="1">GetDiscardScore($ER85:ER85,GH$1)</f>
        <v>0</v>
      </c>
      <c r="GI85" s="71">
        <f ca="1">GetDiscardScore($ER85:ES85,GI$1)</f>
        <v>0</v>
      </c>
      <c r="GJ85" s="71">
        <f ca="1">GetDiscardScore($ER85:ET85,GJ$1)</f>
        <v>0</v>
      </c>
      <c r="GK85" s="71">
        <f ca="1">GetDiscardScore($ER85:EU85,GK$1)</f>
        <v>0</v>
      </c>
      <c r="GL85" s="71">
        <f ca="1">GetDiscardScore($ER85:EV85,GL$1)</f>
        <v>0</v>
      </c>
      <c r="GM85" s="71">
        <f ca="1">GetDiscardScore($ER85:EW85,GM$1)</f>
        <v>0</v>
      </c>
      <c r="GN85" s="71">
        <f ca="1">GetDiscardScore($ER85:EX85,GN$1)</f>
        <v>0</v>
      </c>
      <c r="GO85" s="71">
        <f ca="1">GetDiscardScore($ER85:EY85,GO$1)</f>
        <v>0</v>
      </c>
      <c r="GP85" s="71">
        <f ca="1">GetDiscardScore($ER85:EZ85,GP$1)</f>
        <v>0</v>
      </c>
      <c r="GQ85" s="71">
        <f ca="1">GetDiscardScore($ER85:FA85,GQ$1)</f>
        <v>0</v>
      </c>
      <c r="GR85" s="71">
        <f ca="1">GetDiscardScore($ER85:FB85,GR$1)</f>
        <v>0</v>
      </c>
      <c r="GS85" s="71">
        <f ca="1">GetDiscardScore($ER85:FC85,GS$1)</f>
        <v>0</v>
      </c>
      <c r="GT85" s="71">
        <f ca="1">GetDiscardScore($ER85:FD85,GT$1)</f>
        <v>0</v>
      </c>
      <c r="GU85" s="71">
        <f ca="1">GetDiscardScore($ER85:FE85,GU$1)</f>
        <v>0</v>
      </c>
      <c r="GV85" s="71">
        <f ca="1">GetDiscardScore($ER85:FF85,GV$1)</f>
        <v>0</v>
      </c>
      <c r="GW85" s="71">
        <f ca="1">GetDiscardScore($ER85:FG85,GW$1)</f>
        <v>0</v>
      </c>
      <c r="GX85" s="71">
        <f ca="1">GetDiscardScore($ER85:FH85,GX$1)</f>
        <v>0</v>
      </c>
      <c r="GY85" s="71">
        <f ca="1">GetDiscardScore($ER85:FI85,GY$1)</f>
        <v>0</v>
      </c>
      <c r="GZ85" s="71">
        <f ca="1">GetDiscardScore($ER85:FJ85,GZ$1)</f>
        <v>0</v>
      </c>
      <c r="HA85" s="71">
        <f ca="1">GetDiscardScore($ER85:FK85,HA$1)</f>
        <v>0</v>
      </c>
      <c r="HB85" s="73" t="str">
        <f t="shared" ca="1" si="197"/>
        <v/>
      </c>
      <c r="HC85" s="72" t="str">
        <f ca="1">IF(HB85&lt;&gt;"",RANK(HB85,HB$5:INDIRECT(HC$1,TRUE),0),"")</f>
        <v/>
      </c>
      <c r="HD85" s="70" t="str">
        <f t="shared" ca="1" si="198"/>
        <v/>
      </c>
    </row>
    <row r="86" spans="1:212" s="74" customFormat="1" ht="11.25">
      <c r="A86" s="39">
        <v>82</v>
      </c>
      <c r="B86" s="39" t="str">
        <f ca="1">IF('Raw Data'!B84&lt;&gt;"",'Raw Data'!B84,"")</f>
        <v/>
      </c>
      <c r="C86" s="74" t="str">
        <f ca="1">IF('Raw Data'!C84&lt;&gt;"",'Raw Data'!C84,"")</f>
        <v/>
      </c>
      <c r="D86" s="40" t="str">
        <f t="shared" ca="1" si="132"/>
        <v/>
      </c>
      <c r="E86" s="75" t="str">
        <f t="shared" ca="1" si="133"/>
        <v/>
      </c>
      <c r="F86" s="100" t="str">
        <f t="shared" ca="1" si="111"/>
        <v/>
      </c>
      <c r="G86" s="114" t="str">
        <f ca="1">IF(AND('Raw Data'!D84&lt;&gt;"",'Raw Data'!D84&lt;&gt;0),ROUNDDOWN('Raw Data'!D84,Title!$M$1),"")</f>
        <v/>
      </c>
      <c r="H86" s="110" t="str">
        <f ca="1">IF(AND('Raw Data'!E84&lt;&gt;"",'Raw Data'!E84&lt;&gt;0),'Raw Data'!E84,"")</f>
        <v/>
      </c>
      <c r="I86" s="98" t="str">
        <f ca="1">IF(AND(G86&lt;&gt;"",G86&gt;0),IF(Title!$K$1=0,ROUNDDOWN((1000*G$1)/G86,2),ROUND((1000*G$1)/G86,2)),IF(G86="","",0))</f>
        <v/>
      </c>
      <c r="J86" s="74" t="str">
        <f ca="1">IF(K86&lt;&gt;0,RANK(K86,K$5:INDIRECT(J$1,TRUE)),"")</f>
        <v/>
      </c>
      <c r="K86" s="77">
        <f t="shared" ca="1" si="199"/>
        <v>0</v>
      </c>
      <c r="L86" s="77" t="str">
        <f t="shared" ca="1" si="112"/>
        <v/>
      </c>
      <c r="M86" s="105" t="str">
        <f ca="1">IF(L86&lt;&gt;"",RANK(L86,L$5:INDIRECT(M$1,TRUE)),"")</f>
        <v/>
      </c>
      <c r="N86" s="114" t="str">
        <f ca="1">IF(AND('Raw Data'!F84&lt;&gt;"",'Raw Data'!F84&lt;&gt;0),ROUNDDOWN('Raw Data'!F84,Title!$M$1),"")</f>
        <v/>
      </c>
      <c r="O86" s="110" t="str">
        <f ca="1">IF(AND('Raw Data'!G84&lt;&gt;"",'Raw Data'!G84&lt;&gt;0),'Raw Data'!G84,"")</f>
        <v/>
      </c>
      <c r="P86" s="98" t="str">
        <f ca="1">IF(AND(N86&gt;0,N86&lt;&gt;""),IF(Title!$K$1=0,ROUNDDOWN((1000*N$1)/N86,2),ROUND((1000*N$1)/N86,2)),IF(N86="","",0))</f>
        <v/>
      </c>
      <c r="Q86" s="74" t="str">
        <f ca="1">IF(OR(N86&lt;&gt;"",O86&lt;&gt;""),RANK(R86,R$5:INDIRECT(Q$1,TRUE)),"")</f>
        <v/>
      </c>
      <c r="R86" s="77" t="str">
        <f t="shared" ca="1" si="134"/>
        <v/>
      </c>
      <c r="S86" s="77" t="str">
        <f t="shared" ca="1" si="113"/>
        <v/>
      </c>
      <c r="T86" s="105" t="str">
        <f ca="1">IF(S86&lt;&gt;"",RANK(S86,S$5:INDIRECT(T$1,TRUE)),"")</f>
        <v/>
      </c>
      <c r="U86" s="114" t="str">
        <f ca="1">IF(AND('Raw Data'!H84&lt;&gt;"",'Raw Data'!H84&lt;&gt;0),ROUNDDOWN('Raw Data'!H84,Title!$M$1),"")</f>
        <v/>
      </c>
      <c r="V86" s="110" t="str">
        <f ca="1">IF(AND('Raw Data'!I84&lt;&gt;"",'Raw Data'!I84&lt;&gt;0),'Raw Data'!I84,"")</f>
        <v/>
      </c>
      <c r="W86" s="98" t="str">
        <f ca="1">IF(AND(U86&gt;0,U86&lt;&gt;""),IF(Title!$K$1=0,ROUNDDOWN((1000*U$1)/U86,2),ROUND((1000*U$1)/U86,2)),IF(U86="","",0))</f>
        <v/>
      </c>
      <c r="X86" s="74" t="str">
        <f ca="1">IF(OR(U86&lt;&gt;"",V86&lt;&gt;""),RANK(Y86,Y$5:INDIRECT(X$1,TRUE)),"")</f>
        <v/>
      </c>
      <c r="Y86" s="77" t="str">
        <f t="shared" ca="1" si="135"/>
        <v/>
      </c>
      <c r="Z86" s="77" t="str">
        <f t="shared" ca="1" si="114"/>
        <v/>
      </c>
      <c r="AA86" s="105" t="str">
        <f ca="1">IF(Z86&lt;&gt;"",RANK(Z86,Z$5:INDIRECT(AA$1,TRUE)),"")</f>
        <v/>
      </c>
      <c r="AB86" s="114" t="str">
        <f ca="1">IF(AND('Raw Data'!J84&lt;&gt;"",'Raw Data'!J84&lt;&gt;0),ROUNDDOWN('Raw Data'!J84,Title!$M$1),"")</f>
        <v/>
      </c>
      <c r="AC86" s="110" t="str">
        <f ca="1">IF(AND('Raw Data'!K84&lt;&gt;"",'Raw Data'!K84&lt;&gt;0),'Raw Data'!K84,"")</f>
        <v/>
      </c>
      <c r="AD86" s="98" t="str">
        <f ca="1">IF(AND(AB86&gt;0,AB86&lt;&gt;""),IF(Title!$K$1=0,ROUNDDOWN((1000*AB$1)/AB86,2),ROUND((1000*AB$1)/AB86,2)),IF(AB86="","",0))</f>
        <v/>
      </c>
      <c r="AE86" s="74" t="str">
        <f ca="1">IF(OR(AB86&lt;&gt;"",AC86&lt;&gt;""),RANK(AF86,AF$5:INDIRECT(AE$1,TRUE)),"")</f>
        <v/>
      </c>
      <c r="AF86" s="77" t="str">
        <f t="shared" ca="1" si="136"/>
        <v/>
      </c>
      <c r="AG86" s="77" t="str">
        <f t="shared" ca="1" si="115"/>
        <v/>
      </c>
      <c r="AH86" s="105" t="str">
        <f ca="1">IF(AG86&lt;&gt;"",RANK(AG86,AG$5:INDIRECT(AH$1,TRUE)),"")</f>
        <v/>
      </c>
      <c r="AI86" s="114" t="str">
        <f ca="1">IF(AND('Raw Data'!L84&lt;&gt;"",'Raw Data'!L84&lt;&gt;0),ROUNDDOWN('Raw Data'!L84,Title!$M$1),"")</f>
        <v/>
      </c>
      <c r="AJ86" s="110" t="str">
        <f ca="1">IF(AND('Raw Data'!M84&lt;&gt;"",'Raw Data'!M84&lt;&gt;0),'Raw Data'!M84,"")</f>
        <v/>
      </c>
      <c r="AK86" s="98" t="str">
        <f ca="1">IF(AND(AI86&gt;0,AI86&lt;&gt;""),IF(Title!$K$1=0,ROUNDDOWN((1000*AI$1)/AI86,2),ROUND((1000*AI$1)/AI86,2)),IF(AI86="","",0))</f>
        <v/>
      </c>
      <c r="AL86" s="74" t="str">
        <f ca="1">IF(OR(AI86&lt;&gt;"",AJ86&lt;&gt;""),RANK(AM86,AM$5:INDIRECT(AL$1,TRUE)),"")</f>
        <v/>
      </c>
      <c r="AM86" s="77" t="str">
        <f t="shared" ca="1" si="137"/>
        <v/>
      </c>
      <c r="AN86" s="77" t="str">
        <f t="shared" ca="1" si="116"/>
        <v/>
      </c>
      <c r="AO86" s="105" t="str">
        <f ca="1">IF(AN86&lt;&gt;"",RANK(AN86,AN$5:INDIRECT(AO$1,TRUE)),"")</f>
        <v/>
      </c>
      <c r="AP86" s="114" t="str">
        <f ca="1">IF(AND('Raw Data'!N84&lt;&gt;"",'Raw Data'!N84&lt;&gt;0),ROUNDDOWN('Raw Data'!N84,Title!$M$1),"")</f>
        <v/>
      </c>
      <c r="AQ86" s="110" t="str">
        <f ca="1">IF(AND('Raw Data'!O84&lt;&gt;"",'Raw Data'!O84&lt;&gt;0),'Raw Data'!O84,"")</f>
        <v/>
      </c>
      <c r="AR86" s="98" t="str">
        <f ca="1">IF(AND(AP86&gt;0,AP86&lt;&gt;""),IF(Title!$K$1=0,ROUNDDOWN((1000*AP$1)/AP86,2),ROUND((1000*AP$1)/AP86,2)),IF(AP86="","",0))</f>
        <v/>
      </c>
      <c r="AS86" s="74" t="str">
        <f ca="1">IF(OR(AP86&lt;&gt;"",AQ86&lt;&gt;""),RANK(AT86,AT$5:INDIRECT(AS$1,TRUE)),"")</f>
        <v/>
      </c>
      <c r="AT86" s="77" t="str">
        <f t="shared" ca="1" si="138"/>
        <v/>
      </c>
      <c r="AU86" s="77" t="str">
        <f t="shared" ca="1" si="117"/>
        <v/>
      </c>
      <c r="AV86" s="105" t="str">
        <f ca="1">IF(AU86&lt;&gt;"",RANK(AU86,AU$5:INDIRECT(AV$1,TRUE)),"")</f>
        <v/>
      </c>
      <c r="AW86" s="114" t="str">
        <f ca="1">IF(AND('Raw Data'!P84&lt;&gt;"",'Raw Data'!P84&lt;&gt;0),ROUNDDOWN('Raw Data'!P84,Title!$M$1),"")</f>
        <v/>
      </c>
      <c r="AX86" s="110" t="str">
        <f ca="1">IF(AND('Raw Data'!Q84&lt;&gt;"",'Raw Data'!Q84&lt;&gt;0),'Raw Data'!Q84,"")</f>
        <v/>
      </c>
      <c r="AY86" s="98" t="str">
        <f ca="1">IF(AND(AW86&gt;0,AW86&lt;&gt;""),IF(Title!$K$1=0,ROUNDDOWN((1000*AW$1)/AW86,2),ROUND((1000*AW$1)/AW86,2)),IF(AW86="","",0))</f>
        <v/>
      </c>
      <c r="AZ86" s="74" t="str">
        <f ca="1">IF(OR(AW86&lt;&gt;"",AX86&lt;&gt;""),RANK(BA86,BA$5:INDIRECT(AZ$1,TRUE)),"")</f>
        <v/>
      </c>
      <c r="BA86" s="77" t="str">
        <f t="shared" ca="1" si="139"/>
        <v/>
      </c>
      <c r="BB86" s="77" t="str">
        <f t="shared" ca="1" si="118"/>
        <v/>
      </c>
      <c r="BC86" s="105" t="str">
        <f ca="1">IF(BB86&lt;&gt;"",RANK(BB86,BB$5:INDIRECT(BC$1,TRUE)),"")</f>
        <v/>
      </c>
      <c r="BD86" s="114" t="str">
        <f ca="1">IF(AND('Raw Data'!R84&lt;&gt;"",'Raw Data'!R84&lt;&gt;0),ROUNDDOWN('Raw Data'!R84,Title!$M$1),"")</f>
        <v/>
      </c>
      <c r="BE86" s="110" t="str">
        <f ca="1">IF(AND('Raw Data'!S84&lt;&gt;"",'Raw Data'!S84&lt;&gt;0),'Raw Data'!S84,"")</f>
        <v/>
      </c>
      <c r="BF86" s="98" t="str">
        <f ca="1">IF(AND(BD86&gt;0,BD86&lt;&gt;""),IF(Title!$K$1=0,ROUNDDOWN((1000*BD$1)/BD86,2),ROUND((1000*BD$1)/BD86,2)),IF(BD86="","",0))</f>
        <v/>
      </c>
      <c r="BG86" s="74" t="str">
        <f ca="1">IF(OR(BD86&lt;&gt;"",BE86&lt;&gt;""),RANK(BH86,BH$5:INDIRECT(BG$1,TRUE)),"")</f>
        <v/>
      </c>
      <c r="BH86" s="77" t="str">
        <f t="shared" ca="1" si="140"/>
        <v/>
      </c>
      <c r="BI86" s="77" t="str">
        <f t="shared" ca="1" si="119"/>
        <v/>
      </c>
      <c r="BJ86" s="105" t="str">
        <f ca="1">IF(BI86&lt;&gt;"",RANK(BI86,BI$5:INDIRECT(BJ$1,TRUE)),"")</f>
        <v/>
      </c>
      <c r="BK86" s="114" t="str">
        <f ca="1">IF(AND('Raw Data'!T84&lt;&gt;"",'Raw Data'!T84&lt;&gt;0),ROUNDDOWN('Raw Data'!T84,Title!$M$1),"")</f>
        <v/>
      </c>
      <c r="BL86" s="110" t="str">
        <f ca="1">IF(AND('Raw Data'!U84&lt;&gt;"",'Raw Data'!U84&lt;&gt;0),'Raw Data'!U84,"")</f>
        <v/>
      </c>
      <c r="BM86" s="98" t="str">
        <f t="shared" ca="1" si="141"/>
        <v/>
      </c>
      <c r="BN86" s="74" t="str">
        <f ca="1">IF(OR(BK86&lt;&gt;"",BL86&lt;&gt;""),RANK(BO86,BO$5:INDIRECT(BN$1,TRUE)),"")</f>
        <v/>
      </c>
      <c r="BO86" s="77" t="str">
        <f t="shared" ca="1" si="142"/>
        <v/>
      </c>
      <c r="BP86" s="77" t="str">
        <f t="shared" ca="1" si="120"/>
        <v/>
      </c>
      <c r="BQ86" s="105" t="str">
        <f ca="1">IF(BP86&lt;&gt;"",RANK(BP86,BP$5:INDIRECT(BQ$1,TRUE)),"")</f>
        <v/>
      </c>
      <c r="BR86" s="114" t="str">
        <f ca="1">IF(AND('Raw Data'!V84&lt;&gt;"",'Raw Data'!V84&lt;&gt;0),ROUNDDOWN('Raw Data'!V84,Title!$M$1),"")</f>
        <v/>
      </c>
      <c r="BS86" s="110" t="str">
        <f ca="1">IF(AND('Raw Data'!W84&lt;&gt;"",'Raw Data'!W84&lt;&gt;0),'Raw Data'!W84,"")</f>
        <v/>
      </c>
      <c r="BT86" s="98" t="str">
        <f ca="1">IF(AND(BR86&gt;0,BR86&lt;&gt;""),IF(Title!$K$1=0,ROUNDDOWN((1000*BR$1)/BR86,2),ROUND((1000*BR$1)/BR86,2)),IF(BR86="","",0))</f>
        <v/>
      </c>
      <c r="BU86" s="74" t="str">
        <f ca="1">IF(OR(BR86&lt;&gt;"",BS86&lt;&gt;""),RANK(BV86,BV$5:INDIRECT(BU$1,TRUE)),"")</f>
        <v/>
      </c>
      <c r="BV86" s="77" t="str">
        <f t="shared" ca="1" si="143"/>
        <v/>
      </c>
      <c r="BW86" s="77" t="str">
        <f t="shared" ca="1" si="121"/>
        <v/>
      </c>
      <c r="BX86" s="105" t="str">
        <f ca="1">IF(BW86&lt;&gt;"",RANK(BW86,BW$5:INDIRECT(BX$1,TRUE)),"")</f>
        <v/>
      </c>
      <c r="BY86" s="114" t="str">
        <f ca="1">IF(AND('Raw Data'!X84&lt;&gt;"",'Raw Data'!X84&lt;&gt;0),ROUNDDOWN('Raw Data'!X84,Title!$M$1),"")</f>
        <v/>
      </c>
      <c r="BZ86" s="110" t="str">
        <f ca="1">IF(AND('Raw Data'!Y84&lt;&gt;"",'Raw Data'!Y84&lt;&gt;0),'Raw Data'!Y84,"")</f>
        <v/>
      </c>
      <c r="CA86" s="98" t="str">
        <f ca="1">IF(AND(BY86&gt;0,BY86&lt;&gt;""),IF(Title!$K$1=0,ROUNDDOWN((1000*BY$1)/BY86,2),ROUND((1000*BY$1)/BY86,2)),IF(BY86="","",0))</f>
        <v/>
      </c>
      <c r="CB86" s="74" t="str">
        <f ca="1">IF(OR(BY86&lt;&gt;"",BZ86&lt;&gt;""),RANK(CC86,CC$5:INDIRECT(CB$1,TRUE)),"")</f>
        <v/>
      </c>
      <c r="CC86" s="77" t="str">
        <f t="shared" ca="1" si="144"/>
        <v/>
      </c>
      <c r="CD86" s="77" t="str">
        <f t="shared" ca="1" si="122"/>
        <v/>
      </c>
      <c r="CE86" s="105" t="str">
        <f ca="1">IF(CD86&lt;&gt;"",RANK(CD86,CD$5:INDIRECT(CE$1,TRUE)),"")</f>
        <v/>
      </c>
      <c r="CF86" s="114" t="str">
        <f ca="1">IF(AND('Raw Data'!Z84&lt;&gt;"",'Raw Data'!Z84&lt;&gt;0),ROUNDDOWN('Raw Data'!Z84,Title!$M$1),"")</f>
        <v/>
      </c>
      <c r="CG86" s="110" t="str">
        <f ca="1">IF(AND('Raw Data'!AA84&lt;&gt;"",'Raw Data'!AA84&lt;&gt;0),'Raw Data'!AA84,"")</f>
        <v/>
      </c>
      <c r="CH86" s="98" t="str">
        <f ca="1">IF(AND(CF86&gt;0,CF86&lt;&gt;""),IF(Title!$K$1=0,ROUNDDOWN((1000*CF$1)/CF86,2),ROUND((1000*CF$1)/CF86,2)),IF(CF86="","",0))</f>
        <v/>
      </c>
      <c r="CI86" s="74" t="str">
        <f ca="1">IF(OR(CF86&lt;&gt;"",CG86&lt;&gt;""),RANK(CJ86,CJ$5:INDIRECT(CI$1,TRUE)),"")</f>
        <v/>
      </c>
      <c r="CJ86" s="77" t="str">
        <f t="shared" ca="1" si="145"/>
        <v/>
      </c>
      <c r="CK86" s="77" t="str">
        <f t="shared" ca="1" si="123"/>
        <v/>
      </c>
      <c r="CL86" s="105" t="str">
        <f ca="1">IF(CK86&lt;&gt;"",RANK(CK86,CK$5:INDIRECT(CL$1,TRUE)),"")</f>
        <v/>
      </c>
      <c r="CM86" s="114" t="str">
        <f ca="1">IF(AND('Raw Data'!AB84&lt;&gt;"",'Raw Data'!AB84&lt;&gt;0),ROUNDDOWN('Raw Data'!AB84,Title!$M$1),"")</f>
        <v/>
      </c>
      <c r="CN86" s="110" t="str">
        <f ca="1">IF(AND('Raw Data'!AC84&lt;&gt;"",'Raw Data'!AC84&lt;&gt;0),'Raw Data'!AC84,"")</f>
        <v/>
      </c>
      <c r="CO86" s="98" t="str">
        <f ca="1">IF(AND(CM86&gt;0,CM86&lt;&gt;""),IF(Title!$K$1=0,ROUNDDOWN((1000*CM$1)/CM86,2),ROUND((1000*CM$1)/CM86,2)),IF(CM86="","",0))</f>
        <v/>
      </c>
      <c r="CP86" s="74" t="str">
        <f ca="1">IF(OR(CM86&lt;&gt;"",CN86&lt;&gt;""),RANK(CQ86,CQ$5:INDIRECT(CP$1,TRUE)),"")</f>
        <v/>
      </c>
      <c r="CQ86" s="77" t="str">
        <f t="shared" ca="1" si="146"/>
        <v/>
      </c>
      <c r="CR86" s="77" t="str">
        <f t="shared" ca="1" si="124"/>
        <v/>
      </c>
      <c r="CS86" s="105" t="str">
        <f ca="1">IF(CR86&lt;&gt;"",RANK(CR86,CR$5:INDIRECT(CS$1,TRUE)),"")</f>
        <v/>
      </c>
      <c r="CT86" s="114" t="str">
        <f ca="1">IF(AND('Raw Data'!AD84&lt;&gt;"",'Raw Data'!AD84&lt;&gt;0),ROUNDDOWN('Raw Data'!AD84,Title!$M$1),"")</f>
        <v/>
      </c>
      <c r="CU86" s="110" t="str">
        <f ca="1">IF(AND('Raw Data'!AE84&lt;&gt;"",'Raw Data'!AE84&lt;&gt;0),'Raw Data'!AE84,"")</f>
        <v/>
      </c>
      <c r="CV86" s="98" t="str">
        <f ca="1">IF(AND(CT86&gt;0,CT86&lt;&gt;""),IF(Title!$K$1=0,ROUNDDOWN((1000*CT$1)/CT86,2),ROUND((1000*CT$1)/CT86,2)),IF(CT86="","",0))</f>
        <v/>
      </c>
      <c r="CW86" s="74" t="str">
        <f ca="1">IF(OR(CT86&lt;&gt;"",CU86&lt;&gt;""),RANK(CX86,CX$5:INDIRECT(CW$1,TRUE)),"")</f>
        <v/>
      </c>
      <c r="CX86" s="77" t="str">
        <f t="shared" ca="1" si="147"/>
        <v/>
      </c>
      <c r="CY86" s="77" t="str">
        <f t="shared" ca="1" si="125"/>
        <v/>
      </c>
      <c r="CZ86" s="105" t="str">
        <f ca="1">IF(CY86&lt;&gt;"",RANK(CY86,CY$5:INDIRECT(CZ$1,TRUE)),"")</f>
        <v/>
      </c>
      <c r="DA86" s="114" t="str">
        <f ca="1">IF(AND('Raw Data'!AF84&lt;&gt;"",'Raw Data'!AF84&lt;&gt;0),ROUNDDOWN('Raw Data'!AF84,Title!$M$1),"")</f>
        <v/>
      </c>
      <c r="DB86" s="110" t="str">
        <f ca="1">IF(AND('Raw Data'!AG84&lt;&gt;"",'Raw Data'!AG84&lt;&gt;0),'Raw Data'!AG84,"")</f>
        <v/>
      </c>
      <c r="DC86" s="98" t="str">
        <f ca="1">IF(AND(DA86&gt;0,DA86&lt;&gt;""),IF(Title!$K$1=0,ROUNDDOWN((1000*DA$1)/DA86,2),ROUND((1000*DA$1)/DA86,2)),IF(DA86="","",0))</f>
        <v/>
      </c>
      <c r="DD86" s="74" t="str">
        <f ca="1">IF(OR(DA86&lt;&gt;"",DB86&lt;&gt;""),RANK(DE86,DE$5:INDIRECT(DD$1,TRUE)),"")</f>
        <v/>
      </c>
      <c r="DE86" s="77" t="str">
        <f t="shared" ca="1" si="148"/>
        <v/>
      </c>
      <c r="DF86" s="77" t="str">
        <f t="shared" ca="1" si="126"/>
        <v/>
      </c>
      <c r="DG86" s="105" t="str">
        <f ca="1">IF(DF86&lt;&gt;"",RANK(DF86,DF$5:INDIRECT(DG$1,TRUE)),"")</f>
        <v/>
      </c>
      <c r="DH86" s="114" t="str">
        <f ca="1">IF(AND('Raw Data'!AH84&lt;&gt;"",'Raw Data'!AH84&lt;&gt;0),ROUNDDOWN('Raw Data'!AH84,Title!$M$1),"")</f>
        <v/>
      </c>
      <c r="DI86" s="110" t="str">
        <f ca="1">IF(AND('Raw Data'!AI84&lt;&gt;"",'Raw Data'!AI84&lt;&gt;0),'Raw Data'!AI84,"")</f>
        <v/>
      </c>
      <c r="DJ86" s="98" t="str">
        <f ca="1">IF(AND(DH86&gt;0,DH86&lt;&gt;""),IF(Title!$K$1=0,ROUNDDOWN((1000*DH$1)/DH86,2),ROUND((1000*DH$1)/DH86,2)),IF(DH86="","",0))</f>
        <v/>
      </c>
      <c r="DK86" s="74" t="str">
        <f ca="1">IF(OR(DH86&lt;&gt;"",DI86&lt;&gt;""),RANK(DL86,DL$5:INDIRECT(DK$1,TRUE)),"")</f>
        <v/>
      </c>
      <c r="DL86" s="77" t="str">
        <f t="shared" ca="1" si="149"/>
        <v/>
      </c>
      <c r="DM86" s="77" t="str">
        <f t="shared" ca="1" si="127"/>
        <v/>
      </c>
      <c r="DN86" s="105" t="str">
        <f ca="1">IF(DM86&lt;&gt;"",RANK(DM86,DM$5:INDIRECT(DN$1,TRUE)),"")</f>
        <v/>
      </c>
      <c r="DO86" s="114" t="str">
        <f ca="1">IF(AND('Raw Data'!AJ84&lt;&gt;"",'Raw Data'!AJ84&lt;&gt;0),ROUNDDOWN('Raw Data'!AJ84,Title!$M$1),"")</f>
        <v/>
      </c>
      <c r="DP86" s="110" t="str">
        <f ca="1">IF(AND('Raw Data'!AK84&lt;&gt;"",'Raw Data'!AK84&lt;&gt;0),'Raw Data'!AK84,"")</f>
        <v/>
      </c>
      <c r="DQ86" s="98" t="str">
        <f ca="1">IF(AND(DO86&gt;0,DO86&lt;&gt;""),IF(Title!$K$1=0,ROUNDDOWN((1000*DO$1)/DO86,2),ROUND((1000*DO$1)/DO86,2)),IF(DO86="","",0))</f>
        <v/>
      </c>
      <c r="DR86" s="74" t="str">
        <f ca="1">IF(OR(DO86&lt;&gt;"",DP86&lt;&gt;""),RANK(DS86,DS$5:INDIRECT(DR$1,TRUE)),"")</f>
        <v/>
      </c>
      <c r="DS86" s="77" t="str">
        <f t="shared" ca="1" si="150"/>
        <v/>
      </c>
      <c r="DT86" s="77" t="str">
        <f t="shared" ca="1" si="128"/>
        <v/>
      </c>
      <c r="DU86" s="105" t="str">
        <f ca="1">IF(DT86&lt;&gt;"",RANK(DT86,DT$5:INDIRECT(DU$1,TRUE)),"")</f>
        <v/>
      </c>
      <c r="DV86" s="114" t="str">
        <f ca="1">IF(AND('Raw Data'!AL84&lt;&gt;"",'Raw Data'!AL84&lt;&gt;0),ROUNDDOWN('Raw Data'!AL84,Title!$M$1),"")</f>
        <v/>
      </c>
      <c r="DW86" s="110" t="str">
        <f ca="1">IF(AND('Raw Data'!AM84&lt;&gt;"",'Raw Data'!AM84&lt;&gt;0),'Raw Data'!AM84,"")</f>
        <v/>
      </c>
      <c r="DX86" s="98" t="str">
        <f ca="1">IF(AND(DV86&gt;0,DV86&lt;&gt;""),IF(Title!$K$1=0,ROUNDDOWN((1000*DV$1)/DV86,2),ROUND((1000*DV$1)/DV86,2)),IF(DV86="","",0))</f>
        <v/>
      </c>
      <c r="DY86" s="74" t="str">
        <f ca="1">IF(OR(DV86&lt;&gt;"",DW86&lt;&gt;""),RANK(DZ86,DZ$5:INDIRECT(DY$1,TRUE)),"")</f>
        <v/>
      </c>
      <c r="DZ86" s="77" t="str">
        <f t="shared" ca="1" si="151"/>
        <v/>
      </c>
      <c r="EA86" s="77" t="str">
        <f t="shared" ca="1" si="129"/>
        <v/>
      </c>
      <c r="EB86" s="105" t="str">
        <f ca="1">IF(EA86&lt;&gt;"",RANK(EA86,EA$5:INDIRECT(EB$1,TRUE)),"")</f>
        <v/>
      </c>
      <c r="EC86" s="114" t="str">
        <f ca="1">IF(AND('Raw Data'!AN84&lt;&gt;"",'Raw Data'!AN84&lt;&gt;0),ROUNDDOWN('Raw Data'!AN84,Title!$M$1),"")</f>
        <v/>
      </c>
      <c r="ED86" s="110" t="str">
        <f ca="1">IF(AND('Raw Data'!AO84&lt;&gt;"",'Raw Data'!AO84&lt;&gt;0),'Raw Data'!AO84,"")</f>
        <v/>
      </c>
      <c r="EE86" s="98" t="str">
        <f ca="1">IF(AND(EC86&gt;0,EC86&lt;&gt;""),IF(Title!$K$1=0,ROUNDDOWN((1000*EC$1)/EC86,2),ROUND((1000*EC$1)/EC86,2)),IF(EC86="","",0))</f>
        <v/>
      </c>
      <c r="EF86" s="74" t="str">
        <f ca="1">IF(OR(EC86&lt;&gt;"",ED86&lt;&gt;""),RANK(EG86,EG$5:INDIRECT(EF$1,TRUE)),"")</f>
        <v/>
      </c>
      <c r="EG86" s="77" t="str">
        <f t="shared" ca="1" si="152"/>
        <v/>
      </c>
      <c r="EH86" s="77" t="str">
        <f t="shared" ca="1" si="130"/>
        <v/>
      </c>
      <c r="EI86" s="105" t="str">
        <f ca="1">IF(EH86&lt;&gt;"",RANK(EH86,EH$5:INDIRECT(EI$1,TRUE)),"")</f>
        <v/>
      </c>
      <c r="EJ86" s="114" t="str">
        <f ca="1">IF(AND('Raw Data'!AP84&lt;&gt;"",'Raw Data'!AP84&lt;&gt;0),ROUNDDOWN('Raw Data'!AP84,Title!$M$1),"")</f>
        <v/>
      </c>
      <c r="EK86" s="107" t="str">
        <f ca="1">IF(AND('Raw Data'!AQ84&lt;&gt;"",'Raw Data'!AQ84&lt;&gt;0),'Raw Data'!AQ84,"")</f>
        <v/>
      </c>
      <c r="EL86" s="98" t="str">
        <f ca="1">IF(AND(EJ86&gt;0,EJ86&lt;&gt;""),IF(Title!$K$1=0,ROUNDDOWN((1000*EJ$1)/EJ86,2),ROUND((1000*EJ$1)/EJ86,2)),IF(EJ86="","",0))</f>
        <v/>
      </c>
      <c r="EM86" s="74" t="str">
        <f ca="1">IF(OR(EJ86&lt;&gt;"",EK86&lt;&gt;""),RANK(EN86,EN$5:INDIRECT(EM$1,TRUE)),"")</f>
        <v/>
      </c>
      <c r="EN86" s="77" t="str">
        <f t="shared" ca="1" si="153"/>
        <v/>
      </c>
      <c r="EO86" s="77" t="str">
        <f t="shared" ca="1" si="131"/>
        <v/>
      </c>
      <c r="EP86" s="105" t="str">
        <f ca="1">IF(EO86&lt;&gt;"",RANK(EO86,EO$5:INDIRECT(EP$1,TRUE)),"")</f>
        <v/>
      </c>
      <c r="EQ86" s="74" t="str">
        <f t="shared" ca="1" si="154"/>
        <v>$ER$86:$FC$86</v>
      </c>
      <c r="ER86" s="77">
        <f t="shared" si="155"/>
        <v>0</v>
      </c>
      <c r="ES86" s="77">
        <f t="shared" ca="1" si="156"/>
        <v>0</v>
      </c>
      <c r="ET86" s="77">
        <f t="shared" ca="1" si="157"/>
        <v>0</v>
      </c>
      <c r="EU86" s="77">
        <f t="shared" ca="1" si="158"/>
        <v>0</v>
      </c>
      <c r="EV86" s="77">
        <f t="shared" ca="1" si="159"/>
        <v>0</v>
      </c>
      <c r="EW86" s="77">
        <f t="shared" ca="1" si="160"/>
        <v>0</v>
      </c>
      <c r="EX86" s="77">
        <f t="shared" ca="1" si="161"/>
        <v>0</v>
      </c>
      <c r="EY86" s="77">
        <f t="shared" ca="1" si="162"/>
        <v>0</v>
      </c>
      <c r="EZ86" s="77">
        <f t="shared" ca="1" si="163"/>
        <v>0</v>
      </c>
      <c r="FA86" s="77">
        <f t="shared" ca="1" si="164"/>
        <v>0</v>
      </c>
      <c r="FB86" s="77">
        <f t="shared" ca="1" si="165"/>
        <v>0</v>
      </c>
      <c r="FC86" s="77">
        <f t="shared" ca="1" si="166"/>
        <v>0</v>
      </c>
      <c r="FD86" s="77">
        <f t="shared" ca="1" si="167"/>
        <v>0</v>
      </c>
      <c r="FE86" s="77">
        <f t="shared" ca="1" si="168"/>
        <v>0</v>
      </c>
      <c r="FF86" s="77">
        <f t="shared" ca="1" si="169"/>
        <v>0</v>
      </c>
      <c r="FG86" s="77">
        <f t="shared" ca="1" si="170"/>
        <v>0</v>
      </c>
      <c r="FH86" s="77">
        <f t="shared" ca="1" si="171"/>
        <v>0</v>
      </c>
      <c r="FI86" s="77">
        <f t="shared" ca="1" si="172"/>
        <v>0</v>
      </c>
      <c r="FJ86" s="77">
        <f t="shared" ca="1" si="173"/>
        <v>0</v>
      </c>
      <c r="FK86" s="77">
        <f t="shared" ca="1" si="174"/>
        <v>0</v>
      </c>
      <c r="FL86" s="74" t="str">
        <f t="shared" si="175"/>
        <v>$FM$86:$FX$86</v>
      </c>
      <c r="FM86" s="78">
        <f t="shared" si="176"/>
        <v>0</v>
      </c>
      <c r="FN86" s="74">
        <f t="shared" si="177"/>
        <v>0</v>
      </c>
      <c r="FO86" s="74">
        <f t="shared" si="178"/>
        <v>0</v>
      </c>
      <c r="FP86" s="74">
        <f t="shared" si="179"/>
        <v>0</v>
      </c>
      <c r="FQ86" s="74">
        <f t="shared" si="180"/>
        <v>0</v>
      </c>
      <c r="FR86" s="74">
        <f t="shared" si="181"/>
        <v>0</v>
      </c>
      <c r="FS86" s="74">
        <f t="shared" si="182"/>
        <v>0</v>
      </c>
      <c r="FT86" s="74">
        <f t="shared" si="183"/>
        <v>0</v>
      </c>
      <c r="FU86" s="74">
        <f t="shared" si="184"/>
        <v>0</v>
      </c>
      <c r="FV86" s="74">
        <f t="shared" si="185"/>
        <v>0</v>
      </c>
      <c r="FW86" s="74">
        <f t="shared" si="186"/>
        <v>0</v>
      </c>
      <c r="FX86" s="74">
        <f t="shared" si="187"/>
        <v>0</v>
      </c>
      <c r="FY86" s="74">
        <f t="shared" si="188"/>
        <v>0</v>
      </c>
      <c r="FZ86" s="74">
        <f t="shared" si="189"/>
        <v>0</v>
      </c>
      <c r="GA86" s="74">
        <f t="shared" si="190"/>
        <v>0</v>
      </c>
      <c r="GB86" s="74">
        <f t="shared" si="191"/>
        <v>0</v>
      </c>
      <c r="GC86" s="74">
        <f t="shared" si="192"/>
        <v>0</v>
      </c>
      <c r="GD86" s="74">
        <f t="shared" si="193"/>
        <v>0</v>
      </c>
      <c r="GE86" s="74">
        <f t="shared" si="194"/>
        <v>0</v>
      </c>
      <c r="GF86" s="74">
        <f t="shared" si="195"/>
        <v>0</v>
      </c>
      <c r="GG86" s="74" t="str">
        <f t="shared" si="196"/>
        <v>GS86</v>
      </c>
      <c r="GH86" s="77">
        <f ca="1">GetDiscardScore($ER86:ER86,GH$1)</f>
        <v>0</v>
      </c>
      <c r="GI86" s="77">
        <f ca="1">GetDiscardScore($ER86:ES86,GI$1)</f>
        <v>0</v>
      </c>
      <c r="GJ86" s="77">
        <f ca="1">GetDiscardScore($ER86:ET86,GJ$1)</f>
        <v>0</v>
      </c>
      <c r="GK86" s="77">
        <f ca="1">GetDiscardScore($ER86:EU86,GK$1)</f>
        <v>0</v>
      </c>
      <c r="GL86" s="77">
        <f ca="1">GetDiscardScore($ER86:EV86,GL$1)</f>
        <v>0</v>
      </c>
      <c r="GM86" s="77">
        <f ca="1">GetDiscardScore($ER86:EW86,GM$1)</f>
        <v>0</v>
      </c>
      <c r="GN86" s="77">
        <f ca="1">GetDiscardScore($ER86:EX86,GN$1)</f>
        <v>0</v>
      </c>
      <c r="GO86" s="77">
        <f ca="1">GetDiscardScore($ER86:EY86,GO$1)</f>
        <v>0</v>
      </c>
      <c r="GP86" s="77">
        <f ca="1">GetDiscardScore($ER86:EZ86,GP$1)</f>
        <v>0</v>
      </c>
      <c r="GQ86" s="77">
        <f ca="1">GetDiscardScore($ER86:FA86,GQ$1)</f>
        <v>0</v>
      </c>
      <c r="GR86" s="77">
        <f ca="1">GetDiscardScore($ER86:FB86,GR$1)</f>
        <v>0</v>
      </c>
      <c r="GS86" s="77">
        <f ca="1">GetDiscardScore($ER86:FC86,GS$1)</f>
        <v>0</v>
      </c>
      <c r="GT86" s="77">
        <f ca="1">GetDiscardScore($ER86:FD86,GT$1)</f>
        <v>0</v>
      </c>
      <c r="GU86" s="77">
        <f ca="1">GetDiscardScore($ER86:FE86,GU$1)</f>
        <v>0</v>
      </c>
      <c r="GV86" s="77">
        <f ca="1">GetDiscardScore($ER86:FF86,GV$1)</f>
        <v>0</v>
      </c>
      <c r="GW86" s="77">
        <f ca="1">GetDiscardScore($ER86:FG86,GW$1)</f>
        <v>0</v>
      </c>
      <c r="GX86" s="77">
        <f ca="1">GetDiscardScore($ER86:FH86,GX$1)</f>
        <v>0</v>
      </c>
      <c r="GY86" s="77">
        <f ca="1">GetDiscardScore($ER86:FI86,GY$1)</f>
        <v>0</v>
      </c>
      <c r="GZ86" s="77">
        <f ca="1">GetDiscardScore($ER86:FJ86,GZ$1)</f>
        <v>0</v>
      </c>
      <c r="HA86" s="77">
        <f ca="1">GetDiscardScore($ER86:FK86,HA$1)</f>
        <v>0</v>
      </c>
      <c r="HB86" s="79" t="str">
        <f t="shared" ca="1" si="197"/>
        <v/>
      </c>
      <c r="HC86" s="78" t="str">
        <f ca="1">IF(HB86&lt;&gt;"",RANK(HB86,HB$5:INDIRECT(HC$1,TRUE),0),"")</f>
        <v/>
      </c>
      <c r="HD86" s="76" t="str">
        <f t="shared" ca="1" si="198"/>
        <v/>
      </c>
    </row>
    <row r="87" spans="1:212" s="74" customFormat="1" ht="11.25">
      <c r="A87" s="39">
        <v>83</v>
      </c>
      <c r="B87" s="39" t="str">
        <f ca="1">IF('Raw Data'!B85&lt;&gt;"",'Raw Data'!B85,"")</f>
        <v/>
      </c>
      <c r="C87" s="74" t="str">
        <f ca="1">IF('Raw Data'!C85&lt;&gt;"",'Raw Data'!C85,"")</f>
        <v/>
      </c>
      <c r="D87" s="40" t="str">
        <f t="shared" ca="1" si="132"/>
        <v/>
      </c>
      <c r="E87" s="75" t="str">
        <f t="shared" ca="1" si="133"/>
        <v/>
      </c>
      <c r="F87" s="100" t="str">
        <f t="shared" ca="1" si="111"/>
        <v/>
      </c>
      <c r="G87" s="114" t="str">
        <f ca="1">IF(AND('Raw Data'!D85&lt;&gt;"",'Raw Data'!D85&lt;&gt;0),ROUNDDOWN('Raw Data'!D85,Title!$M$1),"")</f>
        <v/>
      </c>
      <c r="H87" s="110" t="str">
        <f ca="1">IF(AND('Raw Data'!E85&lt;&gt;"",'Raw Data'!E85&lt;&gt;0),'Raw Data'!E85,"")</f>
        <v/>
      </c>
      <c r="I87" s="98" t="str">
        <f ca="1">IF(AND(G87&lt;&gt;"",G87&gt;0),IF(Title!$K$1=0,ROUNDDOWN((1000*G$1)/G87,2),ROUND((1000*G$1)/G87,2)),IF(G87="","",0))</f>
        <v/>
      </c>
      <c r="J87" s="74" t="str">
        <f ca="1">IF(K87&lt;&gt;0,RANK(K87,K$5:INDIRECT(J$1,TRUE)),"")</f>
        <v/>
      </c>
      <c r="K87" s="77">
        <f t="shared" ca="1" si="199"/>
        <v>0</v>
      </c>
      <c r="L87" s="77" t="str">
        <f t="shared" ca="1" si="112"/>
        <v/>
      </c>
      <c r="M87" s="105" t="str">
        <f ca="1">IF(L87&lt;&gt;"",RANK(L87,L$5:INDIRECT(M$1,TRUE)),"")</f>
        <v/>
      </c>
      <c r="N87" s="114" t="str">
        <f ca="1">IF(AND('Raw Data'!F85&lt;&gt;"",'Raw Data'!F85&lt;&gt;0),ROUNDDOWN('Raw Data'!F85,Title!$M$1),"")</f>
        <v/>
      </c>
      <c r="O87" s="110" t="str">
        <f ca="1">IF(AND('Raw Data'!G85&lt;&gt;"",'Raw Data'!G85&lt;&gt;0),'Raw Data'!G85,"")</f>
        <v/>
      </c>
      <c r="P87" s="98" t="str">
        <f ca="1">IF(AND(N87&gt;0,N87&lt;&gt;""),IF(Title!$K$1=0,ROUNDDOWN((1000*N$1)/N87,2),ROUND((1000*N$1)/N87,2)),IF(N87="","",0))</f>
        <v/>
      </c>
      <c r="Q87" s="74" t="str">
        <f ca="1">IF(OR(N87&lt;&gt;"",O87&lt;&gt;""),RANK(R87,R$5:INDIRECT(Q$1,TRUE)),"")</f>
        <v/>
      </c>
      <c r="R87" s="77" t="str">
        <f t="shared" ca="1" si="134"/>
        <v/>
      </c>
      <c r="S87" s="77" t="str">
        <f t="shared" ca="1" si="113"/>
        <v/>
      </c>
      <c r="T87" s="105" t="str">
        <f ca="1">IF(S87&lt;&gt;"",RANK(S87,S$5:INDIRECT(T$1,TRUE)),"")</f>
        <v/>
      </c>
      <c r="U87" s="114" t="str">
        <f ca="1">IF(AND('Raw Data'!H85&lt;&gt;"",'Raw Data'!H85&lt;&gt;0),ROUNDDOWN('Raw Data'!H85,Title!$M$1),"")</f>
        <v/>
      </c>
      <c r="V87" s="110" t="str">
        <f ca="1">IF(AND('Raw Data'!I85&lt;&gt;"",'Raw Data'!I85&lt;&gt;0),'Raw Data'!I85,"")</f>
        <v/>
      </c>
      <c r="W87" s="98" t="str">
        <f ca="1">IF(AND(U87&gt;0,U87&lt;&gt;""),IF(Title!$K$1=0,ROUNDDOWN((1000*U$1)/U87,2),ROUND((1000*U$1)/U87,2)),IF(U87="","",0))</f>
        <v/>
      </c>
      <c r="X87" s="74" t="str">
        <f ca="1">IF(OR(U87&lt;&gt;"",V87&lt;&gt;""),RANK(Y87,Y$5:INDIRECT(X$1,TRUE)),"")</f>
        <v/>
      </c>
      <c r="Y87" s="77" t="str">
        <f t="shared" ca="1" si="135"/>
        <v/>
      </c>
      <c r="Z87" s="77" t="str">
        <f t="shared" ca="1" si="114"/>
        <v/>
      </c>
      <c r="AA87" s="105" t="str">
        <f ca="1">IF(Z87&lt;&gt;"",RANK(Z87,Z$5:INDIRECT(AA$1,TRUE)),"")</f>
        <v/>
      </c>
      <c r="AB87" s="114" t="str">
        <f ca="1">IF(AND('Raw Data'!J85&lt;&gt;"",'Raw Data'!J85&lt;&gt;0),ROUNDDOWN('Raw Data'!J85,Title!$M$1),"")</f>
        <v/>
      </c>
      <c r="AC87" s="110" t="str">
        <f ca="1">IF(AND('Raw Data'!K85&lt;&gt;"",'Raw Data'!K85&lt;&gt;0),'Raw Data'!K85,"")</f>
        <v/>
      </c>
      <c r="AD87" s="98" t="str">
        <f ca="1">IF(AND(AB87&gt;0,AB87&lt;&gt;""),IF(Title!$K$1=0,ROUNDDOWN((1000*AB$1)/AB87,2),ROUND((1000*AB$1)/AB87,2)),IF(AB87="","",0))</f>
        <v/>
      </c>
      <c r="AE87" s="74" t="str">
        <f ca="1">IF(OR(AB87&lt;&gt;"",AC87&lt;&gt;""),RANK(AF87,AF$5:INDIRECT(AE$1,TRUE)),"")</f>
        <v/>
      </c>
      <c r="AF87" s="77" t="str">
        <f t="shared" ca="1" si="136"/>
        <v/>
      </c>
      <c r="AG87" s="77" t="str">
        <f t="shared" ca="1" si="115"/>
        <v/>
      </c>
      <c r="AH87" s="105" t="str">
        <f ca="1">IF(AG87&lt;&gt;"",RANK(AG87,AG$5:INDIRECT(AH$1,TRUE)),"")</f>
        <v/>
      </c>
      <c r="AI87" s="114" t="str">
        <f ca="1">IF(AND('Raw Data'!L85&lt;&gt;"",'Raw Data'!L85&lt;&gt;0),ROUNDDOWN('Raw Data'!L85,Title!$M$1),"")</f>
        <v/>
      </c>
      <c r="AJ87" s="110" t="str">
        <f ca="1">IF(AND('Raw Data'!M85&lt;&gt;"",'Raw Data'!M85&lt;&gt;0),'Raw Data'!M85,"")</f>
        <v/>
      </c>
      <c r="AK87" s="98" t="str">
        <f ca="1">IF(AND(AI87&gt;0,AI87&lt;&gt;""),IF(Title!$K$1=0,ROUNDDOWN((1000*AI$1)/AI87,2),ROUND((1000*AI$1)/AI87,2)),IF(AI87="","",0))</f>
        <v/>
      </c>
      <c r="AL87" s="74" t="str">
        <f ca="1">IF(OR(AI87&lt;&gt;"",AJ87&lt;&gt;""),RANK(AM87,AM$5:INDIRECT(AL$1,TRUE)),"")</f>
        <v/>
      </c>
      <c r="AM87" s="77" t="str">
        <f t="shared" ca="1" si="137"/>
        <v/>
      </c>
      <c r="AN87" s="77" t="str">
        <f t="shared" ca="1" si="116"/>
        <v/>
      </c>
      <c r="AO87" s="105" t="str">
        <f ca="1">IF(AN87&lt;&gt;"",RANK(AN87,AN$5:INDIRECT(AO$1,TRUE)),"")</f>
        <v/>
      </c>
      <c r="AP87" s="114" t="str">
        <f ca="1">IF(AND('Raw Data'!N85&lt;&gt;"",'Raw Data'!N85&lt;&gt;0),ROUNDDOWN('Raw Data'!N85,Title!$M$1),"")</f>
        <v/>
      </c>
      <c r="AQ87" s="110" t="str">
        <f ca="1">IF(AND('Raw Data'!O85&lt;&gt;"",'Raw Data'!O85&lt;&gt;0),'Raw Data'!O85,"")</f>
        <v/>
      </c>
      <c r="AR87" s="98" t="str">
        <f ca="1">IF(AND(AP87&gt;0,AP87&lt;&gt;""),IF(Title!$K$1=0,ROUNDDOWN((1000*AP$1)/AP87,2),ROUND((1000*AP$1)/AP87,2)),IF(AP87="","",0))</f>
        <v/>
      </c>
      <c r="AS87" s="74" t="str">
        <f ca="1">IF(OR(AP87&lt;&gt;"",AQ87&lt;&gt;""),RANK(AT87,AT$5:INDIRECT(AS$1,TRUE)),"")</f>
        <v/>
      </c>
      <c r="AT87" s="77" t="str">
        <f t="shared" ca="1" si="138"/>
        <v/>
      </c>
      <c r="AU87" s="77" t="str">
        <f t="shared" ca="1" si="117"/>
        <v/>
      </c>
      <c r="AV87" s="105" t="str">
        <f ca="1">IF(AU87&lt;&gt;"",RANK(AU87,AU$5:INDIRECT(AV$1,TRUE)),"")</f>
        <v/>
      </c>
      <c r="AW87" s="114" t="str">
        <f ca="1">IF(AND('Raw Data'!P85&lt;&gt;"",'Raw Data'!P85&lt;&gt;0),ROUNDDOWN('Raw Data'!P85,Title!$M$1),"")</f>
        <v/>
      </c>
      <c r="AX87" s="110" t="str">
        <f ca="1">IF(AND('Raw Data'!Q85&lt;&gt;"",'Raw Data'!Q85&lt;&gt;0),'Raw Data'!Q85,"")</f>
        <v/>
      </c>
      <c r="AY87" s="98" t="str">
        <f ca="1">IF(AND(AW87&gt;0,AW87&lt;&gt;""),IF(Title!$K$1=0,ROUNDDOWN((1000*AW$1)/AW87,2),ROUND((1000*AW$1)/AW87,2)),IF(AW87="","",0))</f>
        <v/>
      </c>
      <c r="AZ87" s="74" t="str">
        <f ca="1">IF(OR(AW87&lt;&gt;"",AX87&lt;&gt;""),RANK(BA87,BA$5:INDIRECT(AZ$1,TRUE)),"")</f>
        <v/>
      </c>
      <c r="BA87" s="77" t="str">
        <f t="shared" ca="1" si="139"/>
        <v/>
      </c>
      <c r="BB87" s="77" t="str">
        <f t="shared" ca="1" si="118"/>
        <v/>
      </c>
      <c r="BC87" s="105" t="str">
        <f ca="1">IF(BB87&lt;&gt;"",RANK(BB87,BB$5:INDIRECT(BC$1,TRUE)),"")</f>
        <v/>
      </c>
      <c r="BD87" s="114" t="str">
        <f ca="1">IF(AND('Raw Data'!R85&lt;&gt;"",'Raw Data'!R85&lt;&gt;0),ROUNDDOWN('Raw Data'!R85,Title!$M$1),"")</f>
        <v/>
      </c>
      <c r="BE87" s="110" t="str">
        <f ca="1">IF(AND('Raw Data'!S85&lt;&gt;"",'Raw Data'!S85&lt;&gt;0),'Raw Data'!S85,"")</f>
        <v/>
      </c>
      <c r="BF87" s="98" t="str">
        <f ca="1">IF(AND(BD87&gt;0,BD87&lt;&gt;""),IF(Title!$K$1=0,ROUNDDOWN((1000*BD$1)/BD87,2),ROUND((1000*BD$1)/BD87,2)),IF(BD87="","",0))</f>
        <v/>
      </c>
      <c r="BG87" s="74" t="str">
        <f ca="1">IF(OR(BD87&lt;&gt;"",BE87&lt;&gt;""),RANK(BH87,BH$5:INDIRECT(BG$1,TRUE)),"")</f>
        <v/>
      </c>
      <c r="BH87" s="77" t="str">
        <f t="shared" ca="1" si="140"/>
        <v/>
      </c>
      <c r="BI87" s="77" t="str">
        <f t="shared" ca="1" si="119"/>
        <v/>
      </c>
      <c r="BJ87" s="105" t="str">
        <f ca="1">IF(BI87&lt;&gt;"",RANK(BI87,BI$5:INDIRECT(BJ$1,TRUE)),"")</f>
        <v/>
      </c>
      <c r="BK87" s="114" t="str">
        <f ca="1">IF(AND('Raw Data'!T85&lt;&gt;"",'Raw Data'!T85&lt;&gt;0),ROUNDDOWN('Raw Data'!T85,Title!$M$1),"")</f>
        <v/>
      </c>
      <c r="BL87" s="110" t="str">
        <f ca="1">IF(AND('Raw Data'!U85&lt;&gt;"",'Raw Data'!U85&lt;&gt;0),'Raw Data'!U85,"")</f>
        <v/>
      </c>
      <c r="BM87" s="98" t="str">
        <f t="shared" ca="1" si="141"/>
        <v/>
      </c>
      <c r="BN87" s="74" t="str">
        <f ca="1">IF(OR(BK87&lt;&gt;"",BL87&lt;&gt;""),RANK(BO87,BO$5:INDIRECT(BN$1,TRUE)),"")</f>
        <v/>
      </c>
      <c r="BO87" s="77" t="str">
        <f t="shared" ca="1" si="142"/>
        <v/>
      </c>
      <c r="BP87" s="77" t="str">
        <f t="shared" ca="1" si="120"/>
        <v/>
      </c>
      <c r="BQ87" s="105" t="str">
        <f ca="1">IF(BP87&lt;&gt;"",RANK(BP87,BP$5:INDIRECT(BQ$1,TRUE)),"")</f>
        <v/>
      </c>
      <c r="BR87" s="114" t="str">
        <f ca="1">IF(AND('Raw Data'!V85&lt;&gt;"",'Raw Data'!V85&lt;&gt;0),ROUNDDOWN('Raw Data'!V85,Title!$M$1),"")</f>
        <v/>
      </c>
      <c r="BS87" s="110" t="str">
        <f ca="1">IF(AND('Raw Data'!W85&lt;&gt;"",'Raw Data'!W85&lt;&gt;0),'Raw Data'!W85,"")</f>
        <v/>
      </c>
      <c r="BT87" s="98" t="str">
        <f ca="1">IF(AND(BR87&gt;0,BR87&lt;&gt;""),IF(Title!$K$1=0,ROUNDDOWN((1000*BR$1)/BR87,2),ROUND((1000*BR$1)/BR87,2)),IF(BR87="","",0))</f>
        <v/>
      </c>
      <c r="BU87" s="74" t="str">
        <f ca="1">IF(OR(BR87&lt;&gt;"",BS87&lt;&gt;""),RANK(BV87,BV$5:INDIRECT(BU$1,TRUE)),"")</f>
        <v/>
      </c>
      <c r="BV87" s="77" t="str">
        <f t="shared" ca="1" si="143"/>
        <v/>
      </c>
      <c r="BW87" s="77" t="str">
        <f t="shared" ca="1" si="121"/>
        <v/>
      </c>
      <c r="BX87" s="105" t="str">
        <f ca="1">IF(BW87&lt;&gt;"",RANK(BW87,BW$5:INDIRECT(BX$1,TRUE)),"")</f>
        <v/>
      </c>
      <c r="BY87" s="114" t="str">
        <f ca="1">IF(AND('Raw Data'!X85&lt;&gt;"",'Raw Data'!X85&lt;&gt;0),ROUNDDOWN('Raw Data'!X85,Title!$M$1),"")</f>
        <v/>
      </c>
      <c r="BZ87" s="110" t="str">
        <f ca="1">IF(AND('Raw Data'!Y85&lt;&gt;"",'Raw Data'!Y85&lt;&gt;0),'Raw Data'!Y85,"")</f>
        <v/>
      </c>
      <c r="CA87" s="98" t="str">
        <f ca="1">IF(AND(BY87&gt;0,BY87&lt;&gt;""),IF(Title!$K$1=0,ROUNDDOWN((1000*BY$1)/BY87,2),ROUND((1000*BY$1)/BY87,2)),IF(BY87="","",0))</f>
        <v/>
      </c>
      <c r="CB87" s="74" t="str">
        <f ca="1">IF(OR(BY87&lt;&gt;"",BZ87&lt;&gt;""),RANK(CC87,CC$5:INDIRECT(CB$1,TRUE)),"")</f>
        <v/>
      </c>
      <c r="CC87" s="77" t="str">
        <f t="shared" ca="1" si="144"/>
        <v/>
      </c>
      <c r="CD87" s="77" t="str">
        <f t="shared" ca="1" si="122"/>
        <v/>
      </c>
      <c r="CE87" s="105" t="str">
        <f ca="1">IF(CD87&lt;&gt;"",RANK(CD87,CD$5:INDIRECT(CE$1,TRUE)),"")</f>
        <v/>
      </c>
      <c r="CF87" s="114" t="str">
        <f ca="1">IF(AND('Raw Data'!Z85&lt;&gt;"",'Raw Data'!Z85&lt;&gt;0),ROUNDDOWN('Raw Data'!Z85,Title!$M$1),"")</f>
        <v/>
      </c>
      <c r="CG87" s="110" t="str">
        <f ca="1">IF(AND('Raw Data'!AA85&lt;&gt;"",'Raw Data'!AA85&lt;&gt;0),'Raw Data'!AA85,"")</f>
        <v/>
      </c>
      <c r="CH87" s="98" t="str">
        <f ca="1">IF(AND(CF87&gt;0,CF87&lt;&gt;""),IF(Title!$K$1=0,ROUNDDOWN((1000*CF$1)/CF87,2),ROUND((1000*CF$1)/CF87,2)),IF(CF87="","",0))</f>
        <v/>
      </c>
      <c r="CI87" s="74" t="str">
        <f ca="1">IF(OR(CF87&lt;&gt;"",CG87&lt;&gt;""),RANK(CJ87,CJ$5:INDIRECT(CI$1,TRUE)),"")</f>
        <v/>
      </c>
      <c r="CJ87" s="77" t="str">
        <f t="shared" ca="1" si="145"/>
        <v/>
      </c>
      <c r="CK87" s="77" t="str">
        <f t="shared" ca="1" si="123"/>
        <v/>
      </c>
      <c r="CL87" s="105" t="str">
        <f ca="1">IF(CK87&lt;&gt;"",RANK(CK87,CK$5:INDIRECT(CL$1,TRUE)),"")</f>
        <v/>
      </c>
      <c r="CM87" s="114" t="str">
        <f ca="1">IF(AND('Raw Data'!AB85&lt;&gt;"",'Raw Data'!AB85&lt;&gt;0),ROUNDDOWN('Raw Data'!AB85,Title!$M$1),"")</f>
        <v/>
      </c>
      <c r="CN87" s="110" t="str">
        <f ca="1">IF(AND('Raw Data'!AC85&lt;&gt;"",'Raw Data'!AC85&lt;&gt;0),'Raw Data'!AC85,"")</f>
        <v/>
      </c>
      <c r="CO87" s="98" t="str">
        <f ca="1">IF(AND(CM87&gt;0,CM87&lt;&gt;""),IF(Title!$K$1=0,ROUNDDOWN((1000*CM$1)/CM87,2),ROUND((1000*CM$1)/CM87,2)),IF(CM87="","",0))</f>
        <v/>
      </c>
      <c r="CP87" s="74" t="str">
        <f ca="1">IF(OR(CM87&lt;&gt;"",CN87&lt;&gt;""),RANK(CQ87,CQ$5:INDIRECT(CP$1,TRUE)),"")</f>
        <v/>
      </c>
      <c r="CQ87" s="77" t="str">
        <f t="shared" ca="1" si="146"/>
        <v/>
      </c>
      <c r="CR87" s="77" t="str">
        <f t="shared" ca="1" si="124"/>
        <v/>
      </c>
      <c r="CS87" s="105" t="str">
        <f ca="1">IF(CR87&lt;&gt;"",RANK(CR87,CR$5:INDIRECT(CS$1,TRUE)),"")</f>
        <v/>
      </c>
      <c r="CT87" s="114" t="str">
        <f ca="1">IF(AND('Raw Data'!AD85&lt;&gt;"",'Raw Data'!AD85&lt;&gt;0),ROUNDDOWN('Raw Data'!AD85,Title!$M$1),"")</f>
        <v/>
      </c>
      <c r="CU87" s="110" t="str">
        <f ca="1">IF(AND('Raw Data'!AE85&lt;&gt;"",'Raw Data'!AE85&lt;&gt;0),'Raw Data'!AE85,"")</f>
        <v/>
      </c>
      <c r="CV87" s="98" t="str">
        <f ca="1">IF(AND(CT87&gt;0,CT87&lt;&gt;""),IF(Title!$K$1=0,ROUNDDOWN((1000*CT$1)/CT87,2),ROUND((1000*CT$1)/CT87,2)),IF(CT87="","",0))</f>
        <v/>
      </c>
      <c r="CW87" s="74" t="str">
        <f ca="1">IF(OR(CT87&lt;&gt;"",CU87&lt;&gt;""),RANK(CX87,CX$5:INDIRECT(CW$1,TRUE)),"")</f>
        <v/>
      </c>
      <c r="CX87" s="77" t="str">
        <f t="shared" ca="1" si="147"/>
        <v/>
      </c>
      <c r="CY87" s="77" t="str">
        <f t="shared" ca="1" si="125"/>
        <v/>
      </c>
      <c r="CZ87" s="105" t="str">
        <f ca="1">IF(CY87&lt;&gt;"",RANK(CY87,CY$5:INDIRECT(CZ$1,TRUE)),"")</f>
        <v/>
      </c>
      <c r="DA87" s="114" t="str">
        <f ca="1">IF(AND('Raw Data'!AF85&lt;&gt;"",'Raw Data'!AF85&lt;&gt;0),ROUNDDOWN('Raw Data'!AF85,Title!$M$1),"")</f>
        <v/>
      </c>
      <c r="DB87" s="110" t="str">
        <f ca="1">IF(AND('Raw Data'!AG85&lt;&gt;"",'Raw Data'!AG85&lt;&gt;0),'Raw Data'!AG85,"")</f>
        <v/>
      </c>
      <c r="DC87" s="98" t="str">
        <f ca="1">IF(AND(DA87&gt;0,DA87&lt;&gt;""),IF(Title!$K$1=0,ROUNDDOWN((1000*DA$1)/DA87,2),ROUND((1000*DA$1)/DA87,2)),IF(DA87="","",0))</f>
        <v/>
      </c>
      <c r="DD87" s="74" t="str">
        <f ca="1">IF(OR(DA87&lt;&gt;"",DB87&lt;&gt;""),RANK(DE87,DE$5:INDIRECT(DD$1,TRUE)),"")</f>
        <v/>
      </c>
      <c r="DE87" s="77" t="str">
        <f t="shared" ca="1" si="148"/>
        <v/>
      </c>
      <c r="DF87" s="77" t="str">
        <f t="shared" ca="1" si="126"/>
        <v/>
      </c>
      <c r="DG87" s="105" t="str">
        <f ca="1">IF(DF87&lt;&gt;"",RANK(DF87,DF$5:INDIRECT(DG$1,TRUE)),"")</f>
        <v/>
      </c>
      <c r="DH87" s="114" t="str">
        <f ca="1">IF(AND('Raw Data'!AH85&lt;&gt;"",'Raw Data'!AH85&lt;&gt;0),ROUNDDOWN('Raw Data'!AH85,Title!$M$1),"")</f>
        <v/>
      </c>
      <c r="DI87" s="110" t="str">
        <f ca="1">IF(AND('Raw Data'!AI85&lt;&gt;"",'Raw Data'!AI85&lt;&gt;0),'Raw Data'!AI85,"")</f>
        <v/>
      </c>
      <c r="DJ87" s="98" t="str">
        <f ca="1">IF(AND(DH87&gt;0,DH87&lt;&gt;""),IF(Title!$K$1=0,ROUNDDOWN((1000*DH$1)/DH87,2),ROUND((1000*DH$1)/DH87,2)),IF(DH87="","",0))</f>
        <v/>
      </c>
      <c r="DK87" s="74" t="str">
        <f ca="1">IF(OR(DH87&lt;&gt;"",DI87&lt;&gt;""),RANK(DL87,DL$5:INDIRECT(DK$1,TRUE)),"")</f>
        <v/>
      </c>
      <c r="DL87" s="77" t="str">
        <f t="shared" ca="1" si="149"/>
        <v/>
      </c>
      <c r="DM87" s="77" t="str">
        <f t="shared" ca="1" si="127"/>
        <v/>
      </c>
      <c r="DN87" s="105" t="str">
        <f ca="1">IF(DM87&lt;&gt;"",RANK(DM87,DM$5:INDIRECT(DN$1,TRUE)),"")</f>
        <v/>
      </c>
      <c r="DO87" s="114" t="str">
        <f ca="1">IF(AND('Raw Data'!AJ85&lt;&gt;"",'Raw Data'!AJ85&lt;&gt;0),ROUNDDOWN('Raw Data'!AJ85,Title!$M$1),"")</f>
        <v/>
      </c>
      <c r="DP87" s="110" t="str">
        <f ca="1">IF(AND('Raw Data'!AK85&lt;&gt;"",'Raw Data'!AK85&lt;&gt;0),'Raw Data'!AK85,"")</f>
        <v/>
      </c>
      <c r="DQ87" s="98" t="str">
        <f ca="1">IF(AND(DO87&gt;0,DO87&lt;&gt;""),IF(Title!$K$1=0,ROUNDDOWN((1000*DO$1)/DO87,2),ROUND((1000*DO$1)/DO87,2)),IF(DO87="","",0))</f>
        <v/>
      </c>
      <c r="DR87" s="74" t="str">
        <f ca="1">IF(OR(DO87&lt;&gt;"",DP87&lt;&gt;""),RANK(DS87,DS$5:INDIRECT(DR$1,TRUE)),"")</f>
        <v/>
      </c>
      <c r="DS87" s="77" t="str">
        <f t="shared" ca="1" si="150"/>
        <v/>
      </c>
      <c r="DT87" s="77" t="str">
        <f t="shared" ca="1" si="128"/>
        <v/>
      </c>
      <c r="DU87" s="105" t="str">
        <f ca="1">IF(DT87&lt;&gt;"",RANK(DT87,DT$5:INDIRECT(DU$1,TRUE)),"")</f>
        <v/>
      </c>
      <c r="DV87" s="114" t="str">
        <f ca="1">IF(AND('Raw Data'!AL85&lt;&gt;"",'Raw Data'!AL85&lt;&gt;0),ROUNDDOWN('Raw Data'!AL85,Title!$M$1),"")</f>
        <v/>
      </c>
      <c r="DW87" s="110" t="str">
        <f ca="1">IF(AND('Raw Data'!AM85&lt;&gt;"",'Raw Data'!AM85&lt;&gt;0),'Raw Data'!AM85,"")</f>
        <v/>
      </c>
      <c r="DX87" s="98" t="str">
        <f ca="1">IF(AND(DV87&gt;0,DV87&lt;&gt;""),IF(Title!$K$1=0,ROUNDDOWN((1000*DV$1)/DV87,2),ROUND((1000*DV$1)/DV87,2)),IF(DV87="","",0))</f>
        <v/>
      </c>
      <c r="DY87" s="74" t="str">
        <f ca="1">IF(OR(DV87&lt;&gt;"",DW87&lt;&gt;""),RANK(DZ87,DZ$5:INDIRECT(DY$1,TRUE)),"")</f>
        <v/>
      </c>
      <c r="DZ87" s="77" t="str">
        <f t="shared" ca="1" si="151"/>
        <v/>
      </c>
      <c r="EA87" s="77" t="str">
        <f t="shared" ca="1" si="129"/>
        <v/>
      </c>
      <c r="EB87" s="105" t="str">
        <f ca="1">IF(EA87&lt;&gt;"",RANK(EA87,EA$5:INDIRECT(EB$1,TRUE)),"")</f>
        <v/>
      </c>
      <c r="EC87" s="114" t="str">
        <f ca="1">IF(AND('Raw Data'!AN85&lt;&gt;"",'Raw Data'!AN85&lt;&gt;0),ROUNDDOWN('Raw Data'!AN85,Title!$M$1),"")</f>
        <v/>
      </c>
      <c r="ED87" s="110" t="str">
        <f ca="1">IF(AND('Raw Data'!AO85&lt;&gt;"",'Raw Data'!AO85&lt;&gt;0),'Raw Data'!AO85,"")</f>
        <v/>
      </c>
      <c r="EE87" s="98" t="str">
        <f ca="1">IF(AND(EC87&gt;0,EC87&lt;&gt;""),IF(Title!$K$1=0,ROUNDDOWN((1000*EC$1)/EC87,2),ROUND((1000*EC$1)/EC87,2)),IF(EC87="","",0))</f>
        <v/>
      </c>
      <c r="EF87" s="74" t="str">
        <f ca="1">IF(OR(EC87&lt;&gt;"",ED87&lt;&gt;""),RANK(EG87,EG$5:INDIRECT(EF$1,TRUE)),"")</f>
        <v/>
      </c>
      <c r="EG87" s="77" t="str">
        <f t="shared" ca="1" si="152"/>
        <v/>
      </c>
      <c r="EH87" s="77" t="str">
        <f t="shared" ca="1" si="130"/>
        <v/>
      </c>
      <c r="EI87" s="105" t="str">
        <f ca="1">IF(EH87&lt;&gt;"",RANK(EH87,EH$5:INDIRECT(EI$1,TRUE)),"")</f>
        <v/>
      </c>
      <c r="EJ87" s="114" t="str">
        <f ca="1">IF(AND('Raw Data'!AP85&lt;&gt;"",'Raw Data'!AP85&lt;&gt;0),ROUNDDOWN('Raw Data'!AP85,Title!$M$1),"")</f>
        <v/>
      </c>
      <c r="EK87" s="107" t="str">
        <f ca="1">IF(AND('Raw Data'!AQ85&lt;&gt;"",'Raw Data'!AQ85&lt;&gt;0),'Raw Data'!AQ85,"")</f>
        <v/>
      </c>
      <c r="EL87" s="98" t="str">
        <f ca="1">IF(AND(EJ87&gt;0,EJ87&lt;&gt;""),IF(Title!$K$1=0,ROUNDDOWN((1000*EJ$1)/EJ87,2),ROUND((1000*EJ$1)/EJ87,2)),IF(EJ87="","",0))</f>
        <v/>
      </c>
      <c r="EM87" s="74" t="str">
        <f ca="1">IF(OR(EJ87&lt;&gt;"",EK87&lt;&gt;""),RANK(EN87,EN$5:INDIRECT(EM$1,TRUE)),"")</f>
        <v/>
      </c>
      <c r="EN87" s="77" t="str">
        <f t="shared" ca="1" si="153"/>
        <v/>
      </c>
      <c r="EO87" s="77" t="str">
        <f t="shared" ca="1" si="131"/>
        <v/>
      </c>
      <c r="EP87" s="105" t="str">
        <f ca="1">IF(EO87&lt;&gt;"",RANK(EO87,EO$5:INDIRECT(EP$1,TRUE)),"")</f>
        <v/>
      </c>
      <c r="EQ87" s="74" t="str">
        <f t="shared" ca="1" si="154"/>
        <v>$ER$87:$FC$87</v>
      </c>
      <c r="ER87" s="77">
        <f t="shared" si="155"/>
        <v>0</v>
      </c>
      <c r="ES87" s="77">
        <f t="shared" ca="1" si="156"/>
        <v>0</v>
      </c>
      <c r="ET87" s="77">
        <f t="shared" ca="1" si="157"/>
        <v>0</v>
      </c>
      <c r="EU87" s="77">
        <f t="shared" ca="1" si="158"/>
        <v>0</v>
      </c>
      <c r="EV87" s="77">
        <f t="shared" ca="1" si="159"/>
        <v>0</v>
      </c>
      <c r="EW87" s="77">
        <f t="shared" ca="1" si="160"/>
        <v>0</v>
      </c>
      <c r="EX87" s="77">
        <f t="shared" ca="1" si="161"/>
        <v>0</v>
      </c>
      <c r="EY87" s="77">
        <f t="shared" ca="1" si="162"/>
        <v>0</v>
      </c>
      <c r="EZ87" s="77">
        <f t="shared" ca="1" si="163"/>
        <v>0</v>
      </c>
      <c r="FA87" s="77">
        <f t="shared" ca="1" si="164"/>
        <v>0</v>
      </c>
      <c r="FB87" s="77">
        <f t="shared" ca="1" si="165"/>
        <v>0</v>
      </c>
      <c r="FC87" s="77">
        <f t="shared" ca="1" si="166"/>
        <v>0</v>
      </c>
      <c r="FD87" s="77">
        <f t="shared" ca="1" si="167"/>
        <v>0</v>
      </c>
      <c r="FE87" s="77">
        <f t="shared" ca="1" si="168"/>
        <v>0</v>
      </c>
      <c r="FF87" s="77">
        <f t="shared" ca="1" si="169"/>
        <v>0</v>
      </c>
      <c r="FG87" s="77">
        <f t="shared" ca="1" si="170"/>
        <v>0</v>
      </c>
      <c r="FH87" s="77">
        <f t="shared" ca="1" si="171"/>
        <v>0</v>
      </c>
      <c r="FI87" s="77">
        <f t="shared" ca="1" si="172"/>
        <v>0</v>
      </c>
      <c r="FJ87" s="77">
        <f t="shared" ca="1" si="173"/>
        <v>0</v>
      </c>
      <c r="FK87" s="77">
        <f t="shared" ca="1" si="174"/>
        <v>0</v>
      </c>
      <c r="FL87" s="74" t="str">
        <f t="shared" si="175"/>
        <v>$FM$87:$FX$87</v>
      </c>
      <c r="FM87" s="78">
        <f t="shared" si="176"/>
        <v>0</v>
      </c>
      <c r="FN87" s="74">
        <f t="shared" si="177"/>
        <v>0</v>
      </c>
      <c r="FO87" s="74">
        <f t="shared" si="178"/>
        <v>0</v>
      </c>
      <c r="FP87" s="74">
        <f t="shared" si="179"/>
        <v>0</v>
      </c>
      <c r="FQ87" s="74">
        <f t="shared" si="180"/>
        <v>0</v>
      </c>
      <c r="FR87" s="74">
        <f t="shared" si="181"/>
        <v>0</v>
      </c>
      <c r="FS87" s="74">
        <f t="shared" si="182"/>
        <v>0</v>
      </c>
      <c r="FT87" s="74">
        <f t="shared" si="183"/>
        <v>0</v>
      </c>
      <c r="FU87" s="74">
        <f t="shared" si="184"/>
        <v>0</v>
      </c>
      <c r="FV87" s="74">
        <f t="shared" si="185"/>
        <v>0</v>
      </c>
      <c r="FW87" s="74">
        <f t="shared" si="186"/>
        <v>0</v>
      </c>
      <c r="FX87" s="74">
        <f t="shared" si="187"/>
        <v>0</v>
      </c>
      <c r="FY87" s="74">
        <f t="shared" si="188"/>
        <v>0</v>
      </c>
      <c r="FZ87" s="74">
        <f t="shared" si="189"/>
        <v>0</v>
      </c>
      <c r="GA87" s="74">
        <f t="shared" si="190"/>
        <v>0</v>
      </c>
      <c r="GB87" s="74">
        <f t="shared" si="191"/>
        <v>0</v>
      </c>
      <c r="GC87" s="74">
        <f t="shared" si="192"/>
        <v>0</v>
      </c>
      <c r="GD87" s="74">
        <f t="shared" si="193"/>
        <v>0</v>
      </c>
      <c r="GE87" s="74">
        <f t="shared" si="194"/>
        <v>0</v>
      </c>
      <c r="GF87" s="74">
        <f t="shared" si="195"/>
        <v>0</v>
      </c>
      <c r="GG87" s="74" t="str">
        <f t="shared" si="196"/>
        <v>GS87</v>
      </c>
      <c r="GH87" s="77">
        <f ca="1">GetDiscardScore($ER87:ER87,GH$1)</f>
        <v>0</v>
      </c>
      <c r="GI87" s="77">
        <f ca="1">GetDiscardScore($ER87:ES87,GI$1)</f>
        <v>0</v>
      </c>
      <c r="GJ87" s="77">
        <f ca="1">GetDiscardScore($ER87:ET87,GJ$1)</f>
        <v>0</v>
      </c>
      <c r="GK87" s="77">
        <f ca="1">GetDiscardScore($ER87:EU87,GK$1)</f>
        <v>0</v>
      </c>
      <c r="GL87" s="77">
        <f ca="1">GetDiscardScore($ER87:EV87,GL$1)</f>
        <v>0</v>
      </c>
      <c r="GM87" s="77">
        <f ca="1">GetDiscardScore($ER87:EW87,GM$1)</f>
        <v>0</v>
      </c>
      <c r="GN87" s="77">
        <f ca="1">GetDiscardScore($ER87:EX87,GN$1)</f>
        <v>0</v>
      </c>
      <c r="GO87" s="77">
        <f ca="1">GetDiscardScore($ER87:EY87,GO$1)</f>
        <v>0</v>
      </c>
      <c r="GP87" s="77">
        <f ca="1">GetDiscardScore($ER87:EZ87,GP$1)</f>
        <v>0</v>
      </c>
      <c r="GQ87" s="77">
        <f ca="1">GetDiscardScore($ER87:FA87,GQ$1)</f>
        <v>0</v>
      </c>
      <c r="GR87" s="77">
        <f ca="1">GetDiscardScore($ER87:FB87,GR$1)</f>
        <v>0</v>
      </c>
      <c r="GS87" s="77">
        <f ca="1">GetDiscardScore($ER87:FC87,GS$1)</f>
        <v>0</v>
      </c>
      <c r="GT87" s="77">
        <f ca="1">GetDiscardScore($ER87:FD87,GT$1)</f>
        <v>0</v>
      </c>
      <c r="GU87" s="77">
        <f ca="1">GetDiscardScore($ER87:FE87,GU$1)</f>
        <v>0</v>
      </c>
      <c r="GV87" s="77">
        <f ca="1">GetDiscardScore($ER87:FF87,GV$1)</f>
        <v>0</v>
      </c>
      <c r="GW87" s="77">
        <f ca="1">GetDiscardScore($ER87:FG87,GW$1)</f>
        <v>0</v>
      </c>
      <c r="GX87" s="77">
        <f ca="1">GetDiscardScore($ER87:FH87,GX$1)</f>
        <v>0</v>
      </c>
      <c r="GY87" s="77">
        <f ca="1">GetDiscardScore($ER87:FI87,GY$1)</f>
        <v>0</v>
      </c>
      <c r="GZ87" s="77">
        <f ca="1">GetDiscardScore($ER87:FJ87,GZ$1)</f>
        <v>0</v>
      </c>
      <c r="HA87" s="77">
        <f ca="1">GetDiscardScore($ER87:FK87,HA$1)</f>
        <v>0</v>
      </c>
      <c r="HB87" s="79" t="str">
        <f t="shared" ca="1" si="197"/>
        <v/>
      </c>
      <c r="HC87" s="78" t="str">
        <f ca="1">IF(HB87&lt;&gt;"",RANK(HB87,HB$5:INDIRECT(HC$1,TRUE),0),"")</f>
        <v/>
      </c>
      <c r="HD87" s="76" t="str">
        <f t="shared" ca="1" si="198"/>
        <v/>
      </c>
    </row>
    <row r="88" spans="1:212" s="74" customFormat="1" ht="11.25">
      <c r="A88" s="39">
        <v>84</v>
      </c>
      <c r="B88" s="39" t="str">
        <f ca="1">IF('Raw Data'!B86&lt;&gt;"",'Raw Data'!B86,"")</f>
        <v/>
      </c>
      <c r="C88" s="74" t="str">
        <f ca="1">IF('Raw Data'!C86&lt;&gt;"",'Raw Data'!C86,"")</f>
        <v/>
      </c>
      <c r="D88" s="40" t="str">
        <f t="shared" ca="1" si="132"/>
        <v/>
      </c>
      <c r="E88" s="75" t="str">
        <f t="shared" ca="1" si="133"/>
        <v/>
      </c>
      <c r="F88" s="100" t="str">
        <f t="shared" ca="1" si="111"/>
        <v/>
      </c>
      <c r="G88" s="114" t="str">
        <f ca="1">IF(AND('Raw Data'!D86&lt;&gt;"",'Raw Data'!D86&lt;&gt;0),ROUNDDOWN('Raw Data'!D86,Title!$M$1),"")</f>
        <v/>
      </c>
      <c r="H88" s="110" t="str">
        <f ca="1">IF(AND('Raw Data'!E86&lt;&gt;"",'Raw Data'!E86&lt;&gt;0),'Raw Data'!E86,"")</f>
        <v/>
      </c>
      <c r="I88" s="98" t="str">
        <f ca="1">IF(AND(G88&lt;&gt;"",G88&gt;0),IF(Title!$K$1=0,ROUNDDOWN((1000*G$1)/G88,2),ROUND((1000*G$1)/G88,2)),IF(G88="","",0))</f>
        <v/>
      </c>
      <c r="J88" s="74" t="str">
        <f ca="1">IF(K88&lt;&gt;0,RANK(K88,K$5:INDIRECT(J$1,TRUE)),"")</f>
        <v/>
      </c>
      <c r="K88" s="77">
        <f t="shared" ca="1" si="199"/>
        <v>0</v>
      </c>
      <c r="L88" s="77" t="str">
        <f t="shared" ca="1" si="112"/>
        <v/>
      </c>
      <c r="M88" s="105" t="str">
        <f ca="1">IF(L88&lt;&gt;"",RANK(L88,L$5:INDIRECT(M$1,TRUE)),"")</f>
        <v/>
      </c>
      <c r="N88" s="114" t="str">
        <f ca="1">IF(AND('Raw Data'!F86&lt;&gt;"",'Raw Data'!F86&lt;&gt;0),ROUNDDOWN('Raw Data'!F86,Title!$M$1),"")</f>
        <v/>
      </c>
      <c r="O88" s="110" t="str">
        <f ca="1">IF(AND('Raw Data'!G86&lt;&gt;"",'Raw Data'!G86&lt;&gt;0),'Raw Data'!G86,"")</f>
        <v/>
      </c>
      <c r="P88" s="98" t="str">
        <f ca="1">IF(AND(N88&gt;0,N88&lt;&gt;""),IF(Title!$K$1=0,ROUNDDOWN((1000*N$1)/N88,2),ROUND((1000*N$1)/N88,2)),IF(N88="","",0))</f>
        <v/>
      </c>
      <c r="Q88" s="74" t="str">
        <f ca="1">IF(OR(N88&lt;&gt;"",O88&lt;&gt;""),RANK(R88,R$5:INDIRECT(Q$1,TRUE)),"")</f>
        <v/>
      </c>
      <c r="R88" s="77" t="str">
        <f t="shared" ca="1" si="134"/>
        <v/>
      </c>
      <c r="S88" s="77" t="str">
        <f t="shared" ca="1" si="113"/>
        <v/>
      </c>
      <c r="T88" s="105" t="str">
        <f ca="1">IF(S88&lt;&gt;"",RANK(S88,S$5:INDIRECT(T$1,TRUE)),"")</f>
        <v/>
      </c>
      <c r="U88" s="114" t="str">
        <f ca="1">IF(AND('Raw Data'!H86&lt;&gt;"",'Raw Data'!H86&lt;&gt;0),ROUNDDOWN('Raw Data'!H86,Title!$M$1),"")</f>
        <v/>
      </c>
      <c r="V88" s="110" t="str">
        <f ca="1">IF(AND('Raw Data'!I86&lt;&gt;"",'Raw Data'!I86&lt;&gt;0),'Raw Data'!I86,"")</f>
        <v/>
      </c>
      <c r="W88" s="98" t="str">
        <f ca="1">IF(AND(U88&gt;0,U88&lt;&gt;""),IF(Title!$K$1=0,ROUNDDOWN((1000*U$1)/U88,2),ROUND((1000*U$1)/U88,2)),IF(U88="","",0))</f>
        <v/>
      </c>
      <c r="X88" s="74" t="str">
        <f ca="1">IF(OR(U88&lt;&gt;"",V88&lt;&gt;""),RANK(Y88,Y$5:INDIRECT(X$1,TRUE)),"")</f>
        <v/>
      </c>
      <c r="Y88" s="77" t="str">
        <f t="shared" ca="1" si="135"/>
        <v/>
      </c>
      <c r="Z88" s="77" t="str">
        <f t="shared" ca="1" si="114"/>
        <v/>
      </c>
      <c r="AA88" s="105" t="str">
        <f ca="1">IF(Z88&lt;&gt;"",RANK(Z88,Z$5:INDIRECT(AA$1,TRUE)),"")</f>
        <v/>
      </c>
      <c r="AB88" s="114" t="str">
        <f ca="1">IF(AND('Raw Data'!J86&lt;&gt;"",'Raw Data'!J86&lt;&gt;0),ROUNDDOWN('Raw Data'!J86,Title!$M$1),"")</f>
        <v/>
      </c>
      <c r="AC88" s="110" t="str">
        <f ca="1">IF(AND('Raw Data'!K86&lt;&gt;"",'Raw Data'!K86&lt;&gt;0),'Raw Data'!K86,"")</f>
        <v/>
      </c>
      <c r="AD88" s="98" t="str">
        <f ca="1">IF(AND(AB88&gt;0,AB88&lt;&gt;""),IF(Title!$K$1=0,ROUNDDOWN((1000*AB$1)/AB88,2),ROUND((1000*AB$1)/AB88,2)),IF(AB88="","",0))</f>
        <v/>
      </c>
      <c r="AE88" s="74" t="str">
        <f ca="1">IF(OR(AB88&lt;&gt;"",AC88&lt;&gt;""),RANK(AF88,AF$5:INDIRECT(AE$1,TRUE)),"")</f>
        <v/>
      </c>
      <c r="AF88" s="77" t="str">
        <f t="shared" ca="1" si="136"/>
        <v/>
      </c>
      <c r="AG88" s="77" t="str">
        <f t="shared" ca="1" si="115"/>
        <v/>
      </c>
      <c r="AH88" s="105" t="str">
        <f ca="1">IF(AG88&lt;&gt;"",RANK(AG88,AG$5:INDIRECT(AH$1,TRUE)),"")</f>
        <v/>
      </c>
      <c r="AI88" s="114" t="str">
        <f ca="1">IF(AND('Raw Data'!L86&lt;&gt;"",'Raw Data'!L86&lt;&gt;0),ROUNDDOWN('Raw Data'!L86,Title!$M$1),"")</f>
        <v/>
      </c>
      <c r="AJ88" s="110" t="str">
        <f ca="1">IF(AND('Raw Data'!M86&lt;&gt;"",'Raw Data'!M86&lt;&gt;0),'Raw Data'!M86,"")</f>
        <v/>
      </c>
      <c r="AK88" s="98" t="str">
        <f ca="1">IF(AND(AI88&gt;0,AI88&lt;&gt;""),IF(Title!$K$1=0,ROUNDDOWN((1000*AI$1)/AI88,2),ROUND((1000*AI$1)/AI88,2)),IF(AI88="","",0))</f>
        <v/>
      </c>
      <c r="AL88" s="74" t="str">
        <f ca="1">IF(OR(AI88&lt;&gt;"",AJ88&lt;&gt;""),RANK(AM88,AM$5:INDIRECT(AL$1,TRUE)),"")</f>
        <v/>
      </c>
      <c r="AM88" s="77" t="str">
        <f t="shared" ca="1" si="137"/>
        <v/>
      </c>
      <c r="AN88" s="77" t="str">
        <f t="shared" ca="1" si="116"/>
        <v/>
      </c>
      <c r="AO88" s="105" t="str">
        <f ca="1">IF(AN88&lt;&gt;"",RANK(AN88,AN$5:INDIRECT(AO$1,TRUE)),"")</f>
        <v/>
      </c>
      <c r="AP88" s="114" t="str">
        <f ca="1">IF(AND('Raw Data'!N86&lt;&gt;"",'Raw Data'!N86&lt;&gt;0),ROUNDDOWN('Raw Data'!N86,Title!$M$1),"")</f>
        <v/>
      </c>
      <c r="AQ88" s="110" t="str">
        <f ca="1">IF(AND('Raw Data'!O86&lt;&gt;"",'Raw Data'!O86&lt;&gt;0),'Raw Data'!O86,"")</f>
        <v/>
      </c>
      <c r="AR88" s="98" t="str">
        <f ca="1">IF(AND(AP88&gt;0,AP88&lt;&gt;""),IF(Title!$K$1=0,ROUNDDOWN((1000*AP$1)/AP88,2),ROUND((1000*AP$1)/AP88,2)),IF(AP88="","",0))</f>
        <v/>
      </c>
      <c r="AS88" s="74" t="str">
        <f ca="1">IF(OR(AP88&lt;&gt;"",AQ88&lt;&gt;""),RANK(AT88,AT$5:INDIRECT(AS$1,TRUE)),"")</f>
        <v/>
      </c>
      <c r="AT88" s="77" t="str">
        <f t="shared" ca="1" si="138"/>
        <v/>
      </c>
      <c r="AU88" s="77" t="str">
        <f t="shared" ca="1" si="117"/>
        <v/>
      </c>
      <c r="AV88" s="105" t="str">
        <f ca="1">IF(AU88&lt;&gt;"",RANK(AU88,AU$5:INDIRECT(AV$1,TRUE)),"")</f>
        <v/>
      </c>
      <c r="AW88" s="114" t="str">
        <f ca="1">IF(AND('Raw Data'!P86&lt;&gt;"",'Raw Data'!P86&lt;&gt;0),ROUNDDOWN('Raw Data'!P86,Title!$M$1),"")</f>
        <v/>
      </c>
      <c r="AX88" s="110" t="str">
        <f ca="1">IF(AND('Raw Data'!Q86&lt;&gt;"",'Raw Data'!Q86&lt;&gt;0),'Raw Data'!Q86,"")</f>
        <v/>
      </c>
      <c r="AY88" s="98" t="str">
        <f ca="1">IF(AND(AW88&gt;0,AW88&lt;&gt;""),IF(Title!$K$1=0,ROUNDDOWN((1000*AW$1)/AW88,2),ROUND((1000*AW$1)/AW88,2)),IF(AW88="","",0))</f>
        <v/>
      </c>
      <c r="AZ88" s="74" t="str">
        <f ca="1">IF(OR(AW88&lt;&gt;"",AX88&lt;&gt;""),RANK(BA88,BA$5:INDIRECT(AZ$1,TRUE)),"")</f>
        <v/>
      </c>
      <c r="BA88" s="77" t="str">
        <f t="shared" ca="1" si="139"/>
        <v/>
      </c>
      <c r="BB88" s="77" t="str">
        <f t="shared" ca="1" si="118"/>
        <v/>
      </c>
      <c r="BC88" s="105" t="str">
        <f ca="1">IF(BB88&lt;&gt;"",RANK(BB88,BB$5:INDIRECT(BC$1,TRUE)),"")</f>
        <v/>
      </c>
      <c r="BD88" s="114" t="str">
        <f ca="1">IF(AND('Raw Data'!R86&lt;&gt;"",'Raw Data'!R86&lt;&gt;0),ROUNDDOWN('Raw Data'!R86,Title!$M$1),"")</f>
        <v/>
      </c>
      <c r="BE88" s="110" t="str">
        <f ca="1">IF(AND('Raw Data'!S86&lt;&gt;"",'Raw Data'!S86&lt;&gt;0),'Raw Data'!S86,"")</f>
        <v/>
      </c>
      <c r="BF88" s="98" t="str">
        <f ca="1">IF(AND(BD88&gt;0,BD88&lt;&gt;""),IF(Title!$K$1=0,ROUNDDOWN((1000*BD$1)/BD88,2),ROUND((1000*BD$1)/BD88,2)),IF(BD88="","",0))</f>
        <v/>
      </c>
      <c r="BG88" s="74" t="str">
        <f ca="1">IF(OR(BD88&lt;&gt;"",BE88&lt;&gt;""),RANK(BH88,BH$5:INDIRECT(BG$1,TRUE)),"")</f>
        <v/>
      </c>
      <c r="BH88" s="77" t="str">
        <f t="shared" ca="1" si="140"/>
        <v/>
      </c>
      <c r="BI88" s="77" t="str">
        <f t="shared" ca="1" si="119"/>
        <v/>
      </c>
      <c r="BJ88" s="105" t="str">
        <f ca="1">IF(BI88&lt;&gt;"",RANK(BI88,BI$5:INDIRECT(BJ$1,TRUE)),"")</f>
        <v/>
      </c>
      <c r="BK88" s="114" t="str">
        <f ca="1">IF(AND('Raw Data'!T86&lt;&gt;"",'Raw Data'!T86&lt;&gt;0),ROUNDDOWN('Raw Data'!T86,Title!$M$1),"")</f>
        <v/>
      </c>
      <c r="BL88" s="110" t="str">
        <f ca="1">IF(AND('Raw Data'!U86&lt;&gt;"",'Raw Data'!U86&lt;&gt;0),'Raw Data'!U86,"")</f>
        <v/>
      </c>
      <c r="BM88" s="98" t="str">
        <f t="shared" ca="1" si="141"/>
        <v/>
      </c>
      <c r="BN88" s="74" t="str">
        <f ca="1">IF(OR(BK88&lt;&gt;"",BL88&lt;&gt;""),RANK(BO88,BO$5:INDIRECT(BN$1,TRUE)),"")</f>
        <v/>
      </c>
      <c r="BO88" s="77" t="str">
        <f t="shared" ca="1" si="142"/>
        <v/>
      </c>
      <c r="BP88" s="77" t="str">
        <f t="shared" ca="1" si="120"/>
        <v/>
      </c>
      <c r="BQ88" s="105" t="str">
        <f ca="1">IF(BP88&lt;&gt;"",RANK(BP88,BP$5:INDIRECT(BQ$1,TRUE)),"")</f>
        <v/>
      </c>
      <c r="BR88" s="114" t="str">
        <f ca="1">IF(AND('Raw Data'!V86&lt;&gt;"",'Raw Data'!V86&lt;&gt;0),ROUNDDOWN('Raw Data'!V86,Title!$M$1),"")</f>
        <v/>
      </c>
      <c r="BS88" s="110" t="str">
        <f ca="1">IF(AND('Raw Data'!W86&lt;&gt;"",'Raw Data'!W86&lt;&gt;0),'Raw Data'!W86,"")</f>
        <v/>
      </c>
      <c r="BT88" s="98" t="str">
        <f ca="1">IF(AND(BR88&gt;0,BR88&lt;&gt;""),IF(Title!$K$1=0,ROUNDDOWN((1000*BR$1)/BR88,2),ROUND((1000*BR$1)/BR88,2)),IF(BR88="","",0))</f>
        <v/>
      </c>
      <c r="BU88" s="74" t="str">
        <f ca="1">IF(OR(BR88&lt;&gt;"",BS88&lt;&gt;""),RANK(BV88,BV$5:INDIRECT(BU$1,TRUE)),"")</f>
        <v/>
      </c>
      <c r="BV88" s="77" t="str">
        <f t="shared" ca="1" si="143"/>
        <v/>
      </c>
      <c r="BW88" s="77" t="str">
        <f t="shared" ca="1" si="121"/>
        <v/>
      </c>
      <c r="BX88" s="105" t="str">
        <f ca="1">IF(BW88&lt;&gt;"",RANK(BW88,BW$5:INDIRECT(BX$1,TRUE)),"")</f>
        <v/>
      </c>
      <c r="BY88" s="114" t="str">
        <f ca="1">IF(AND('Raw Data'!X86&lt;&gt;"",'Raw Data'!X86&lt;&gt;0),ROUNDDOWN('Raw Data'!X86,Title!$M$1),"")</f>
        <v/>
      </c>
      <c r="BZ88" s="110" t="str">
        <f ca="1">IF(AND('Raw Data'!Y86&lt;&gt;"",'Raw Data'!Y86&lt;&gt;0),'Raw Data'!Y86,"")</f>
        <v/>
      </c>
      <c r="CA88" s="98" t="str">
        <f ca="1">IF(AND(BY88&gt;0,BY88&lt;&gt;""),IF(Title!$K$1=0,ROUNDDOWN((1000*BY$1)/BY88,2),ROUND((1000*BY$1)/BY88,2)),IF(BY88="","",0))</f>
        <v/>
      </c>
      <c r="CB88" s="74" t="str">
        <f ca="1">IF(OR(BY88&lt;&gt;"",BZ88&lt;&gt;""),RANK(CC88,CC$5:INDIRECT(CB$1,TRUE)),"")</f>
        <v/>
      </c>
      <c r="CC88" s="77" t="str">
        <f t="shared" ca="1" si="144"/>
        <v/>
      </c>
      <c r="CD88" s="77" t="str">
        <f t="shared" ca="1" si="122"/>
        <v/>
      </c>
      <c r="CE88" s="105" t="str">
        <f ca="1">IF(CD88&lt;&gt;"",RANK(CD88,CD$5:INDIRECT(CE$1,TRUE)),"")</f>
        <v/>
      </c>
      <c r="CF88" s="114" t="str">
        <f ca="1">IF(AND('Raw Data'!Z86&lt;&gt;"",'Raw Data'!Z86&lt;&gt;0),ROUNDDOWN('Raw Data'!Z86,Title!$M$1),"")</f>
        <v/>
      </c>
      <c r="CG88" s="110" t="str">
        <f ca="1">IF(AND('Raw Data'!AA86&lt;&gt;"",'Raw Data'!AA86&lt;&gt;0),'Raw Data'!AA86,"")</f>
        <v/>
      </c>
      <c r="CH88" s="98" t="str">
        <f ca="1">IF(AND(CF88&gt;0,CF88&lt;&gt;""),IF(Title!$K$1=0,ROUNDDOWN((1000*CF$1)/CF88,2),ROUND((1000*CF$1)/CF88,2)),IF(CF88="","",0))</f>
        <v/>
      </c>
      <c r="CI88" s="74" t="str">
        <f ca="1">IF(OR(CF88&lt;&gt;"",CG88&lt;&gt;""),RANK(CJ88,CJ$5:INDIRECT(CI$1,TRUE)),"")</f>
        <v/>
      </c>
      <c r="CJ88" s="77" t="str">
        <f t="shared" ca="1" si="145"/>
        <v/>
      </c>
      <c r="CK88" s="77" t="str">
        <f t="shared" ca="1" si="123"/>
        <v/>
      </c>
      <c r="CL88" s="105" t="str">
        <f ca="1">IF(CK88&lt;&gt;"",RANK(CK88,CK$5:INDIRECT(CL$1,TRUE)),"")</f>
        <v/>
      </c>
      <c r="CM88" s="114" t="str">
        <f ca="1">IF(AND('Raw Data'!AB86&lt;&gt;"",'Raw Data'!AB86&lt;&gt;0),ROUNDDOWN('Raw Data'!AB86,Title!$M$1),"")</f>
        <v/>
      </c>
      <c r="CN88" s="110" t="str">
        <f ca="1">IF(AND('Raw Data'!AC86&lt;&gt;"",'Raw Data'!AC86&lt;&gt;0),'Raw Data'!AC86,"")</f>
        <v/>
      </c>
      <c r="CO88" s="98" t="str">
        <f ca="1">IF(AND(CM88&gt;0,CM88&lt;&gt;""),IF(Title!$K$1=0,ROUNDDOWN((1000*CM$1)/CM88,2),ROUND((1000*CM$1)/CM88,2)),IF(CM88="","",0))</f>
        <v/>
      </c>
      <c r="CP88" s="74" t="str">
        <f ca="1">IF(OR(CM88&lt;&gt;"",CN88&lt;&gt;""),RANK(CQ88,CQ$5:INDIRECT(CP$1,TRUE)),"")</f>
        <v/>
      </c>
      <c r="CQ88" s="77" t="str">
        <f t="shared" ca="1" si="146"/>
        <v/>
      </c>
      <c r="CR88" s="77" t="str">
        <f t="shared" ca="1" si="124"/>
        <v/>
      </c>
      <c r="CS88" s="105" t="str">
        <f ca="1">IF(CR88&lt;&gt;"",RANK(CR88,CR$5:INDIRECT(CS$1,TRUE)),"")</f>
        <v/>
      </c>
      <c r="CT88" s="114" t="str">
        <f ca="1">IF(AND('Raw Data'!AD86&lt;&gt;"",'Raw Data'!AD86&lt;&gt;0),ROUNDDOWN('Raw Data'!AD86,Title!$M$1),"")</f>
        <v/>
      </c>
      <c r="CU88" s="110" t="str">
        <f ca="1">IF(AND('Raw Data'!AE86&lt;&gt;"",'Raw Data'!AE86&lt;&gt;0),'Raw Data'!AE86,"")</f>
        <v/>
      </c>
      <c r="CV88" s="98" t="str">
        <f ca="1">IF(AND(CT88&gt;0,CT88&lt;&gt;""),IF(Title!$K$1=0,ROUNDDOWN((1000*CT$1)/CT88,2),ROUND((1000*CT$1)/CT88,2)),IF(CT88="","",0))</f>
        <v/>
      </c>
      <c r="CW88" s="74" t="str">
        <f ca="1">IF(OR(CT88&lt;&gt;"",CU88&lt;&gt;""),RANK(CX88,CX$5:INDIRECT(CW$1,TRUE)),"")</f>
        <v/>
      </c>
      <c r="CX88" s="77" t="str">
        <f t="shared" ca="1" si="147"/>
        <v/>
      </c>
      <c r="CY88" s="77" t="str">
        <f t="shared" ca="1" si="125"/>
        <v/>
      </c>
      <c r="CZ88" s="105" t="str">
        <f ca="1">IF(CY88&lt;&gt;"",RANK(CY88,CY$5:INDIRECT(CZ$1,TRUE)),"")</f>
        <v/>
      </c>
      <c r="DA88" s="114" t="str">
        <f ca="1">IF(AND('Raw Data'!AF86&lt;&gt;"",'Raw Data'!AF86&lt;&gt;0),ROUNDDOWN('Raw Data'!AF86,Title!$M$1),"")</f>
        <v/>
      </c>
      <c r="DB88" s="110" t="str">
        <f ca="1">IF(AND('Raw Data'!AG86&lt;&gt;"",'Raw Data'!AG86&lt;&gt;0),'Raw Data'!AG86,"")</f>
        <v/>
      </c>
      <c r="DC88" s="98" t="str">
        <f ca="1">IF(AND(DA88&gt;0,DA88&lt;&gt;""),IF(Title!$K$1=0,ROUNDDOWN((1000*DA$1)/DA88,2),ROUND((1000*DA$1)/DA88,2)),IF(DA88="","",0))</f>
        <v/>
      </c>
      <c r="DD88" s="74" t="str">
        <f ca="1">IF(OR(DA88&lt;&gt;"",DB88&lt;&gt;""),RANK(DE88,DE$5:INDIRECT(DD$1,TRUE)),"")</f>
        <v/>
      </c>
      <c r="DE88" s="77" t="str">
        <f t="shared" ca="1" si="148"/>
        <v/>
      </c>
      <c r="DF88" s="77" t="str">
        <f t="shared" ca="1" si="126"/>
        <v/>
      </c>
      <c r="DG88" s="105" t="str">
        <f ca="1">IF(DF88&lt;&gt;"",RANK(DF88,DF$5:INDIRECT(DG$1,TRUE)),"")</f>
        <v/>
      </c>
      <c r="DH88" s="114" t="str">
        <f ca="1">IF(AND('Raw Data'!AH86&lt;&gt;"",'Raw Data'!AH86&lt;&gt;0),ROUNDDOWN('Raw Data'!AH86,Title!$M$1),"")</f>
        <v/>
      </c>
      <c r="DI88" s="110" t="str">
        <f ca="1">IF(AND('Raw Data'!AI86&lt;&gt;"",'Raw Data'!AI86&lt;&gt;0),'Raw Data'!AI86,"")</f>
        <v/>
      </c>
      <c r="DJ88" s="98" t="str">
        <f ca="1">IF(AND(DH88&gt;0,DH88&lt;&gt;""),IF(Title!$K$1=0,ROUNDDOWN((1000*DH$1)/DH88,2),ROUND((1000*DH$1)/DH88,2)),IF(DH88="","",0))</f>
        <v/>
      </c>
      <c r="DK88" s="74" t="str">
        <f ca="1">IF(OR(DH88&lt;&gt;"",DI88&lt;&gt;""),RANK(DL88,DL$5:INDIRECT(DK$1,TRUE)),"")</f>
        <v/>
      </c>
      <c r="DL88" s="77" t="str">
        <f t="shared" ca="1" si="149"/>
        <v/>
      </c>
      <c r="DM88" s="77" t="str">
        <f t="shared" ca="1" si="127"/>
        <v/>
      </c>
      <c r="DN88" s="105" t="str">
        <f ca="1">IF(DM88&lt;&gt;"",RANK(DM88,DM$5:INDIRECT(DN$1,TRUE)),"")</f>
        <v/>
      </c>
      <c r="DO88" s="114" t="str">
        <f ca="1">IF(AND('Raw Data'!AJ86&lt;&gt;"",'Raw Data'!AJ86&lt;&gt;0),ROUNDDOWN('Raw Data'!AJ86,Title!$M$1),"")</f>
        <v/>
      </c>
      <c r="DP88" s="110" t="str">
        <f ca="1">IF(AND('Raw Data'!AK86&lt;&gt;"",'Raw Data'!AK86&lt;&gt;0),'Raw Data'!AK86,"")</f>
        <v/>
      </c>
      <c r="DQ88" s="98" t="str">
        <f ca="1">IF(AND(DO88&gt;0,DO88&lt;&gt;""),IF(Title!$K$1=0,ROUNDDOWN((1000*DO$1)/DO88,2),ROUND((1000*DO$1)/DO88,2)),IF(DO88="","",0))</f>
        <v/>
      </c>
      <c r="DR88" s="74" t="str">
        <f ca="1">IF(OR(DO88&lt;&gt;"",DP88&lt;&gt;""),RANK(DS88,DS$5:INDIRECT(DR$1,TRUE)),"")</f>
        <v/>
      </c>
      <c r="DS88" s="77" t="str">
        <f t="shared" ca="1" si="150"/>
        <v/>
      </c>
      <c r="DT88" s="77" t="str">
        <f t="shared" ca="1" si="128"/>
        <v/>
      </c>
      <c r="DU88" s="105" t="str">
        <f ca="1">IF(DT88&lt;&gt;"",RANK(DT88,DT$5:INDIRECT(DU$1,TRUE)),"")</f>
        <v/>
      </c>
      <c r="DV88" s="114" t="str">
        <f ca="1">IF(AND('Raw Data'!AL86&lt;&gt;"",'Raw Data'!AL86&lt;&gt;0),ROUNDDOWN('Raw Data'!AL86,Title!$M$1),"")</f>
        <v/>
      </c>
      <c r="DW88" s="110" t="str">
        <f ca="1">IF(AND('Raw Data'!AM86&lt;&gt;"",'Raw Data'!AM86&lt;&gt;0),'Raw Data'!AM86,"")</f>
        <v/>
      </c>
      <c r="DX88" s="98" t="str">
        <f ca="1">IF(AND(DV88&gt;0,DV88&lt;&gt;""),IF(Title!$K$1=0,ROUNDDOWN((1000*DV$1)/DV88,2),ROUND((1000*DV$1)/DV88,2)),IF(DV88="","",0))</f>
        <v/>
      </c>
      <c r="DY88" s="74" t="str">
        <f ca="1">IF(OR(DV88&lt;&gt;"",DW88&lt;&gt;""),RANK(DZ88,DZ$5:INDIRECT(DY$1,TRUE)),"")</f>
        <v/>
      </c>
      <c r="DZ88" s="77" t="str">
        <f t="shared" ca="1" si="151"/>
        <v/>
      </c>
      <c r="EA88" s="77" t="str">
        <f t="shared" ca="1" si="129"/>
        <v/>
      </c>
      <c r="EB88" s="105" t="str">
        <f ca="1">IF(EA88&lt;&gt;"",RANK(EA88,EA$5:INDIRECT(EB$1,TRUE)),"")</f>
        <v/>
      </c>
      <c r="EC88" s="114" t="str">
        <f ca="1">IF(AND('Raw Data'!AN86&lt;&gt;"",'Raw Data'!AN86&lt;&gt;0),ROUNDDOWN('Raw Data'!AN86,Title!$M$1),"")</f>
        <v/>
      </c>
      <c r="ED88" s="110" t="str">
        <f ca="1">IF(AND('Raw Data'!AO86&lt;&gt;"",'Raw Data'!AO86&lt;&gt;0),'Raw Data'!AO86,"")</f>
        <v/>
      </c>
      <c r="EE88" s="98" t="str">
        <f ca="1">IF(AND(EC88&gt;0,EC88&lt;&gt;""),IF(Title!$K$1=0,ROUNDDOWN((1000*EC$1)/EC88,2),ROUND((1000*EC$1)/EC88,2)),IF(EC88="","",0))</f>
        <v/>
      </c>
      <c r="EF88" s="74" t="str">
        <f ca="1">IF(OR(EC88&lt;&gt;"",ED88&lt;&gt;""),RANK(EG88,EG$5:INDIRECT(EF$1,TRUE)),"")</f>
        <v/>
      </c>
      <c r="EG88" s="77" t="str">
        <f t="shared" ca="1" si="152"/>
        <v/>
      </c>
      <c r="EH88" s="77" t="str">
        <f t="shared" ca="1" si="130"/>
        <v/>
      </c>
      <c r="EI88" s="105" t="str">
        <f ca="1">IF(EH88&lt;&gt;"",RANK(EH88,EH$5:INDIRECT(EI$1,TRUE)),"")</f>
        <v/>
      </c>
      <c r="EJ88" s="114" t="str">
        <f ca="1">IF(AND('Raw Data'!AP86&lt;&gt;"",'Raw Data'!AP86&lt;&gt;0),ROUNDDOWN('Raw Data'!AP86,Title!$M$1),"")</f>
        <v/>
      </c>
      <c r="EK88" s="107" t="str">
        <f ca="1">IF(AND('Raw Data'!AQ86&lt;&gt;"",'Raw Data'!AQ86&lt;&gt;0),'Raw Data'!AQ86,"")</f>
        <v/>
      </c>
      <c r="EL88" s="98" t="str">
        <f ca="1">IF(AND(EJ88&gt;0,EJ88&lt;&gt;""),IF(Title!$K$1=0,ROUNDDOWN((1000*EJ$1)/EJ88,2),ROUND((1000*EJ$1)/EJ88,2)),IF(EJ88="","",0))</f>
        <v/>
      </c>
      <c r="EM88" s="74" t="str">
        <f ca="1">IF(OR(EJ88&lt;&gt;"",EK88&lt;&gt;""),RANK(EN88,EN$5:INDIRECT(EM$1,TRUE)),"")</f>
        <v/>
      </c>
      <c r="EN88" s="77" t="str">
        <f t="shared" ca="1" si="153"/>
        <v/>
      </c>
      <c r="EO88" s="77" t="str">
        <f t="shared" ca="1" si="131"/>
        <v/>
      </c>
      <c r="EP88" s="105" t="str">
        <f ca="1">IF(EO88&lt;&gt;"",RANK(EO88,EO$5:INDIRECT(EP$1,TRUE)),"")</f>
        <v/>
      </c>
      <c r="EQ88" s="74" t="str">
        <f t="shared" ca="1" si="154"/>
        <v>$ER$88:$FC$88</v>
      </c>
      <c r="ER88" s="77">
        <f t="shared" si="155"/>
        <v>0</v>
      </c>
      <c r="ES88" s="77">
        <f t="shared" ca="1" si="156"/>
        <v>0</v>
      </c>
      <c r="ET88" s="77">
        <f t="shared" ca="1" si="157"/>
        <v>0</v>
      </c>
      <c r="EU88" s="77">
        <f t="shared" ca="1" si="158"/>
        <v>0</v>
      </c>
      <c r="EV88" s="77">
        <f t="shared" ca="1" si="159"/>
        <v>0</v>
      </c>
      <c r="EW88" s="77">
        <f t="shared" ca="1" si="160"/>
        <v>0</v>
      </c>
      <c r="EX88" s="77">
        <f t="shared" ca="1" si="161"/>
        <v>0</v>
      </c>
      <c r="EY88" s="77">
        <f t="shared" ca="1" si="162"/>
        <v>0</v>
      </c>
      <c r="EZ88" s="77">
        <f t="shared" ca="1" si="163"/>
        <v>0</v>
      </c>
      <c r="FA88" s="77">
        <f t="shared" ca="1" si="164"/>
        <v>0</v>
      </c>
      <c r="FB88" s="77">
        <f t="shared" ca="1" si="165"/>
        <v>0</v>
      </c>
      <c r="FC88" s="77">
        <f t="shared" ca="1" si="166"/>
        <v>0</v>
      </c>
      <c r="FD88" s="77">
        <f t="shared" ca="1" si="167"/>
        <v>0</v>
      </c>
      <c r="FE88" s="77">
        <f t="shared" ca="1" si="168"/>
        <v>0</v>
      </c>
      <c r="FF88" s="77">
        <f t="shared" ca="1" si="169"/>
        <v>0</v>
      </c>
      <c r="FG88" s="77">
        <f t="shared" ca="1" si="170"/>
        <v>0</v>
      </c>
      <c r="FH88" s="77">
        <f t="shared" ca="1" si="171"/>
        <v>0</v>
      </c>
      <c r="FI88" s="77">
        <f t="shared" ca="1" si="172"/>
        <v>0</v>
      </c>
      <c r="FJ88" s="77">
        <f t="shared" ca="1" si="173"/>
        <v>0</v>
      </c>
      <c r="FK88" s="77">
        <f t="shared" ca="1" si="174"/>
        <v>0</v>
      </c>
      <c r="FL88" s="74" t="str">
        <f t="shared" si="175"/>
        <v>$FM$88:$FX$88</v>
      </c>
      <c r="FM88" s="78">
        <f t="shared" si="176"/>
        <v>0</v>
      </c>
      <c r="FN88" s="74">
        <f t="shared" si="177"/>
        <v>0</v>
      </c>
      <c r="FO88" s="74">
        <f t="shared" si="178"/>
        <v>0</v>
      </c>
      <c r="FP88" s="74">
        <f t="shared" si="179"/>
        <v>0</v>
      </c>
      <c r="FQ88" s="74">
        <f t="shared" si="180"/>
        <v>0</v>
      </c>
      <c r="FR88" s="74">
        <f t="shared" si="181"/>
        <v>0</v>
      </c>
      <c r="FS88" s="74">
        <f t="shared" si="182"/>
        <v>0</v>
      </c>
      <c r="FT88" s="74">
        <f t="shared" si="183"/>
        <v>0</v>
      </c>
      <c r="FU88" s="74">
        <f t="shared" si="184"/>
        <v>0</v>
      </c>
      <c r="FV88" s="74">
        <f t="shared" si="185"/>
        <v>0</v>
      </c>
      <c r="FW88" s="74">
        <f t="shared" si="186"/>
        <v>0</v>
      </c>
      <c r="FX88" s="74">
        <f t="shared" si="187"/>
        <v>0</v>
      </c>
      <c r="FY88" s="74">
        <f t="shared" si="188"/>
        <v>0</v>
      </c>
      <c r="FZ88" s="74">
        <f t="shared" si="189"/>
        <v>0</v>
      </c>
      <c r="GA88" s="74">
        <f t="shared" si="190"/>
        <v>0</v>
      </c>
      <c r="GB88" s="74">
        <f t="shared" si="191"/>
        <v>0</v>
      </c>
      <c r="GC88" s="74">
        <f t="shared" si="192"/>
        <v>0</v>
      </c>
      <c r="GD88" s="74">
        <f t="shared" si="193"/>
        <v>0</v>
      </c>
      <c r="GE88" s="74">
        <f t="shared" si="194"/>
        <v>0</v>
      </c>
      <c r="GF88" s="74">
        <f t="shared" si="195"/>
        <v>0</v>
      </c>
      <c r="GG88" s="74" t="str">
        <f t="shared" si="196"/>
        <v>GS88</v>
      </c>
      <c r="GH88" s="77">
        <f ca="1">GetDiscardScore($ER88:ER88,GH$1)</f>
        <v>0</v>
      </c>
      <c r="GI88" s="77">
        <f ca="1">GetDiscardScore($ER88:ES88,GI$1)</f>
        <v>0</v>
      </c>
      <c r="GJ88" s="77">
        <f ca="1">GetDiscardScore($ER88:ET88,GJ$1)</f>
        <v>0</v>
      </c>
      <c r="GK88" s="77">
        <f ca="1">GetDiscardScore($ER88:EU88,GK$1)</f>
        <v>0</v>
      </c>
      <c r="GL88" s="77">
        <f ca="1">GetDiscardScore($ER88:EV88,GL$1)</f>
        <v>0</v>
      </c>
      <c r="GM88" s="77">
        <f ca="1">GetDiscardScore($ER88:EW88,GM$1)</f>
        <v>0</v>
      </c>
      <c r="GN88" s="77">
        <f ca="1">GetDiscardScore($ER88:EX88,GN$1)</f>
        <v>0</v>
      </c>
      <c r="GO88" s="77">
        <f ca="1">GetDiscardScore($ER88:EY88,GO$1)</f>
        <v>0</v>
      </c>
      <c r="GP88" s="77">
        <f ca="1">GetDiscardScore($ER88:EZ88,GP$1)</f>
        <v>0</v>
      </c>
      <c r="GQ88" s="77">
        <f ca="1">GetDiscardScore($ER88:FA88,GQ$1)</f>
        <v>0</v>
      </c>
      <c r="GR88" s="77">
        <f ca="1">GetDiscardScore($ER88:FB88,GR$1)</f>
        <v>0</v>
      </c>
      <c r="GS88" s="77">
        <f ca="1">GetDiscardScore($ER88:FC88,GS$1)</f>
        <v>0</v>
      </c>
      <c r="GT88" s="77">
        <f ca="1">GetDiscardScore($ER88:FD88,GT$1)</f>
        <v>0</v>
      </c>
      <c r="GU88" s="77">
        <f ca="1">GetDiscardScore($ER88:FE88,GU$1)</f>
        <v>0</v>
      </c>
      <c r="GV88" s="77">
        <f ca="1">GetDiscardScore($ER88:FF88,GV$1)</f>
        <v>0</v>
      </c>
      <c r="GW88" s="77">
        <f ca="1">GetDiscardScore($ER88:FG88,GW$1)</f>
        <v>0</v>
      </c>
      <c r="GX88" s="77">
        <f ca="1">GetDiscardScore($ER88:FH88,GX$1)</f>
        <v>0</v>
      </c>
      <c r="GY88" s="77">
        <f ca="1">GetDiscardScore($ER88:FI88,GY$1)</f>
        <v>0</v>
      </c>
      <c r="GZ88" s="77">
        <f ca="1">GetDiscardScore($ER88:FJ88,GZ$1)</f>
        <v>0</v>
      </c>
      <c r="HA88" s="77">
        <f ca="1">GetDiscardScore($ER88:FK88,HA$1)</f>
        <v>0</v>
      </c>
      <c r="HB88" s="79" t="str">
        <f t="shared" ca="1" si="197"/>
        <v/>
      </c>
      <c r="HC88" s="78" t="str">
        <f ca="1">IF(HB88&lt;&gt;"",RANK(HB88,HB$5:INDIRECT(HC$1,TRUE),0),"")</f>
        <v/>
      </c>
      <c r="HD88" s="76" t="str">
        <f t="shared" ca="1" si="198"/>
        <v/>
      </c>
    </row>
    <row r="89" spans="1:212" s="51" customFormat="1" ht="11.25">
      <c r="A89" s="41">
        <v>85</v>
      </c>
      <c r="B89" s="41" t="str">
        <f ca="1">IF('Raw Data'!B87&lt;&gt;"",'Raw Data'!B87,"")</f>
        <v/>
      </c>
      <c r="C89" s="51" t="str">
        <f ca="1">IF('Raw Data'!C87&lt;&gt;"",'Raw Data'!C87,"")</f>
        <v/>
      </c>
      <c r="D89" s="42" t="str">
        <f t="shared" ca="1" si="132"/>
        <v/>
      </c>
      <c r="E89" s="69" t="str">
        <f t="shared" ca="1" si="133"/>
        <v/>
      </c>
      <c r="F89" s="99" t="str">
        <f t="shared" ca="1" si="111"/>
        <v/>
      </c>
      <c r="G89" s="111" t="str">
        <f ca="1">IF(AND('Raw Data'!D87&lt;&gt;"",'Raw Data'!D87&lt;&gt;0),ROUNDDOWN('Raw Data'!D87,Title!$M$1),"")</f>
        <v/>
      </c>
      <c r="H89" s="109" t="str">
        <f ca="1">IF(AND('Raw Data'!E87&lt;&gt;"",'Raw Data'!E87&lt;&gt;0),'Raw Data'!E87,"")</f>
        <v/>
      </c>
      <c r="I89" s="97" t="str">
        <f ca="1">IF(AND(G89&lt;&gt;"",G89&gt;0),IF(Title!$K$1=0,ROUNDDOWN((1000*G$1)/G89,2),ROUND((1000*G$1)/G89,2)),IF(G89="","",0))</f>
        <v/>
      </c>
      <c r="J89" s="51" t="str">
        <f ca="1">IF(K89&lt;&gt;0,RANK(K89,K$5:INDIRECT(J$1,TRUE)),"")</f>
        <v/>
      </c>
      <c r="K89" s="71">
        <f t="shared" ca="1" si="199"/>
        <v>0</v>
      </c>
      <c r="L89" s="71" t="str">
        <f t="shared" ca="1" si="112"/>
        <v/>
      </c>
      <c r="M89" s="104" t="str">
        <f ca="1">IF(L89&lt;&gt;"",RANK(L89,L$5:INDIRECT(M$1,TRUE)),"")</f>
        <v/>
      </c>
      <c r="N89" s="111" t="str">
        <f ca="1">IF(AND('Raw Data'!F87&lt;&gt;"",'Raw Data'!F87&lt;&gt;0),ROUNDDOWN('Raw Data'!F87,Title!$M$1),"")</f>
        <v/>
      </c>
      <c r="O89" s="109" t="str">
        <f ca="1">IF(AND('Raw Data'!G87&lt;&gt;"",'Raw Data'!G87&lt;&gt;0),'Raw Data'!G87,"")</f>
        <v/>
      </c>
      <c r="P89" s="97" t="str">
        <f ca="1">IF(AND(N89&gt;0,N89&lt;&gt;""),IF(Title!$K$1=0,ROUNDDOWN((1000*N$1)/N89,2),ROUND((1000*N$1)/N89,2)),IF(N89="","",0))</f>
        <v/>
      </c>
      <c r="Q89" s="51" t="str">
        <f ca="1">IF(OR(N89&lt;&gt;"",O89&lt;&gt;""),RANK(R89,R$5:INDIRECT(Q$1,TRUE)),"")</f>
        <v/>
      </c>
      <c r="R89" s="71" t="str">
        <f t="shared" ca="1" si="134"/>
        <v/>
      </c>
      <c r="S89" s="71" t="str">
        <f t="shared" ca="1" si="113"/>
        <v/>
      </c>
      <c r="T89" s="104" t="str">
        <f ca="1">IF(S89&lt;&gt;"",RANK(S89,S$5:INDIRECT(T$1,TRUE)),"")</f>
        <v/>
      </c>
      <c r="U89" s="111" t="str">
        <f ca="1">IF(AND('Raw Data'!H87&lt;&gt;"",'Raw Data'!H87&lt;&gt;0),ROUNDDOWN('Raw Data'!H87,Title!$M$1),"")</f>
        <v/>
      </c>
      <c r="V89" s="109" t="str">
        <f ca="1">IF(AND('Raw Data'!I87&lt;&gt;"",'Raw Data'!I87&lt;&gt;0),'Raw Data'!I87,"")</f>
        <v/>
      </c>
      <c r="W89" s="97" t="str">
        <f ca="1">IF(AND(U89&gt;0,U89&lt;&gt;""),IF(Title!$K$1=0,ROUNDDOWN((1000*U$1)/U89,2),ROUND((1000*U$1)/U89,2)),IF(U89="","",0))</f>
        <v/>
      </c>
      <c r="X89" s="51" t="str">
        <f ca="1">IF(OR(U89&lt;&gt;"",V89&lt;&gt;""),RANK(Y89,Y$5:INDIRECT(X$1,TRUE)),"")</f>
        <v/>
      </c>
      <c r="Y89" s="71" t="str">
        <f t="shared" ca="1" si="135"/>
        <v/>
      </c>
      <c r="Z89" s="71" t="str">
        <f t="shared" ca="1" si="114"/>
        <v/>
      </c>
      <c r="AA89" s="104" t="str">
        <f ca="1">IF(Z89&lt;&gt;"",RANK(Z89,Z$5:INDIRECT(AA$1,TRUE)),"")</f>
        <v/>
      </c>
      <c r="AB89" s="111" t="str">
        <f ca="1">IF(AND('Raw Data'!J87&lt;&gt;"",'Raw Data'!J87&lt;&gt;0),ROUNDDOWN('Raw Data'!J87,Title!$M$1),"")</f>
        <v/>
      </c>
      <c r="AC89" s="109" t="str">
        <f ca="1">IF(AND('Raw Data'!K87&lt;&gt;"",'Raw Data'!K87&lt;&gt;0),'Raw Data'!K87,"")</f>
        <v/>
      </c>
      <c r="AD89" s="97" t="str">
        <f ca="1">IF(AND(AB89&gt;0,AB89&lt;&gt;""),IF(Title!$K$1=0,ROUNDDOWN((1000*AB$1)/AB89,2),ROUND((1000*AB$1)/AB89,2)),IF(AB89="","",0))</f>
        <v/>
      </c>
      <c r="AE89" s="51" t="str">
        <f ca="1">IF(OR(AB89&lt;&gt;"",AC89&lt;&gt;""),RANK(AF89,AF$5:INDIRECT(AE$1,TRUE)),"")</f>
        <v/>
      </c>
      <c r="AF89" s="71" t="str">
        <f t="shared" ca="1" si="136"/>
        <v/>
      </c>
      <c r="AG89" s="71" t="str">
        <f t="shared" ca="1" si="115"/>
        <v/>
      </c>
      <c r="AH89" s="104" t="str">
        <f ca="1">IF(AG89&lt;&gt;"",RANK(AG89,AG$5:INDIRECT(AH$1,TRUE)),"")</f>
        <v/>
      </c>
      <c r="AI89" s="111" t="str">
        <f ca="1">IF(AND('Raw Data'!L87&lt;&gt;"",'Raw Data'!L87&lt;&gt;0),ROUNDDOWN('Raw Data'!L87,Title!$M$1),"")</f>
        <v/>
      </c>
      <c r="AJ89" s="109" t="str">
        <f ca="1">IF(AND('Raw Data'!M87&lt;&gt;"",'Raw Data'!M87&lt;&gt;0),'Raw Data'!M87,"")</f>
        <v/>
      </c>
      <c r="AK89" s="97" t="str">
        <f ca="1">IF(AND(AI89&gt;0,AI89&lt;&gt;""),IF(Title!$K$1=0,ROUNDDOWN((1000*AI$1)/AI89,2),ROUND((1000*AI$1)/AI89,2)),IF(AI89="","",0))</f>
        <v/>
      </c>
      <c r="AL89" s="51" t="str">
        <f ca="1">IF(OR(AI89&lt;&gt;"",AJ89&lt;&gt;""),RANK(AM89,AM$5:INDIRECT(AL$1,TRUE)),"")</f>
        <v/>
      </c>
      <c r="AM89" s="71" t="str">
        <f t="shared" ca="1" si="137"/>
        <v/>
      </c>
      <c r="AN89" s="71" t="str">
        <f t="shared" ca="1" si="116"/>
        <v/>
      </c>
      <c r="AO89" s="104" t="str">
        <f ca="1">IF(AN89&lt;&gt;"",RANK(AN89,AN$5:INDIRECT(AO$1,TRUE)),"")</f>
        <v/>
      </c>
      <c r="AP89" s="111" t="str">
        <f ca="1">IF(AND('Raw Data'!N87&lt;&gt;"",'Raw Data'!N87&lt;&gt;0),ROUNDDOWN('Raw Data'!N87,Title!$M$1),"")</f>
        <v/>
      </c>
      <c r="AQ89" s="109" t="str">
        <f ca="1">IF(AND('Raw Data'!O87&lt;&gt;"",'Raw Data'!O87&lt;&gt;0),'Raw Data'!O87,"")</f>
        <v/>
      </c>
      <c r="AR89" s="97" t="str">
        <f ca="1">IF(AND(AP89&gt;0,AP89&lt;&gt;""),IF(Title!$K$1=0,ROUNDDOWN((1000*AP$1)/AP89,2),ROUND((1000*AP$1)/AP89,2)),IF(AP89="","",0))</f>
        <v/>
      </c>
      <c r="AS89" s="51" t="str">
        <f ca="1">IF(OR(AP89&lt;&gt;"",AQ89&lt;&gt;""),RANK(AT89,AT$5:INDIRECT(AS$1,TRUE)),"")</f>
        <v/>
      </c>
      <c r="AT89" s="71" t="str">
        <f t="shared" ca="1" si="138"/>
        <v/>
      </c>
      <c r="AU89" s="71" t="str">
        <f t="shared" ca="1" si="117"/>
        <v/>
      </c>
      <c r="AV89" s="104" t="str">
        <f ca="1">IF(AU89&lt;&gt;"",RANK(AU89,AU$5:INDIRECT(AV$1,TRUE)),"")</f>
        <v/>
      </c>
      <c r="AW89" s="111" t="str">
        <f ca="1">IF(AND('Raw Data'!P87&lt;&gt;"",'Raw Data'!P87&lt;&gt;0),ROUNDDOWN('Raw Data'!P87,Title!$M$1),"")</f>
        <v/>
      </c>
      <c r="AX89" s="109" t="str">
        <f ca="1">IF(AND('Raw Data'!Q87&lt;&gt;"",'Raw Data'!Q87&lt;&gt;0),'Raw Data'!Q87,"")</f>
        <v/>
      </c>
      <c r="AY89" s="97" t="str">
        <f ca="1">IF(AND(AW89&gt;0,AW89&lt;&gt;""),IF(Title!$K$1=0,ROUNDDOWN((1000*AW$1)/AW89,2),ROUND((1000*AW$1)/AW89,2)),IF(AW89="","",0))</f>
        <v/>
      </c>
      <c r="AZ89" s="51" t="str">
        <f ca="1">IF(OR(AW89&lt;&gt;"",AX89&lt;&gt;""),RANK(BA89,BA$5:INDIRECT(AZ$1,TRUE)),"")</f>
        <v/>
      </c>
      <c r="BA89" s="71" t="str">
        <f t="shared" ca="1" si="139"/>
        <v/>
      </c>
      <c r="BB89" s="71" t="str">
        <f t="shared" ca="1" si="118"/>
        <v/>
      </c>
      <c r="BC89" s="104" t="str">
        <f ca="1">IF(BB89&lt;&gt;"",RANK(BB89,BB$5:INDIRECT(BC$1,TRUE)),"")</f>
        <v/>
      </c>
      <c r="BD89" s="111" t="str">
        <f ca="1">IF(AND('Raw Data'!R87&lt;&gt;"",'Raw Data'!R87&lt;&gt;0),ROUNDDOWN('Raw Data'!R87,Title!$M$1),"")</f>
        <v/>
      </c>
      <c r="BE89" s="109" t="str">
        <f ca="1">IF(AND('Raw Data'!S87&lt;&gt;"",'Raw Data'!S87&lt;&gt;0),'Raw Data'!S87,"")</f>
        <v/>
      </c>
      <c r="BF89" s="97" t="str">
        <f ca="1">IF(AND(BD89&gt;0,BD89&lt;&gt;""),IF(Title!$K$1=0,ROUNDDOWN((1000*BD$1)/BD89,2),ROUND((1000*BD$1)/BD89,2)),IF(BD89="","",0))</f>
        <v/>
      </c>
      <c r="BG89" s="51" t="str">
        <f ca="1">IF(OR(BD89&lt;&gt;"",BE89&lt;&gt;""),RANK(BH89,BH$5:INDIRECT(BG$1,TRUE)),"")</f>
        <v/>
      </c>
      <c r="BH89" s="71" t="str">
        <f t="shared" ca="1" si="140"/>
        <v/>
      </c>
      <c r="BI89" s="71" t="str">
        <f t="shared" ca="1" si="119"/>
        <v/>
      </c>
      <c r="BJ89" s="104" t="str">
        <f ca="1">IF(BI89&lt;&gt;"",RANK(BI89,BI$5:INDIRECT(BJ$1,TRUE)),"")</f>
        <v/>
      </c>
      <c r="BK89" s="111" t="str">
        <f ca="1">IF(AND('Raw Data'!T87&lt;&gt;"",'Raw Data'!T87&lt;&gt;0),ROUNDDOWN('Raw Data'!T87,Title!$M$1),"")</f>
        <v/>
      </c>
      <c r="BL89" s="109" t="str">
        <f ca="1">IF(AND('Raw Data'!U87&lt;&gt;"",'Raw Data'!U87&lt;&gt;0),'Raw Data'!U87,"")</f>
        <v/>
      </c>
      <c r="BM89" s="97" t="str">
        <f t="shared" ca="1" si="141"/>
        <v/>
      </c>
      <c r="BN89" s="51" t="str">
        <f ca="1">IF(OR(BK89&lt;&gt;"",BL89&lt;&gt;""),RANK(BO89,BO$5:INDIRECT(BN$1,TRUE)),"")</f>
        <v/>
      </c>
      <c r="BO89" s="71" t="str">
        <f t="shared" ca="1" si="142"/>
        <v/>
      </c>
      <c r="BP89" s="71" t="str">
        <f t="shared" ca="1" si="120"/>
        <v/>
      </c>
      <c r="BQ89" s="104" t="str">
        <f ca="1">IF(BP89&lt;&gt;"",RANK(BP89,BP$5:INDIRECT(BQ$1,TRUE)),"")</f>
        <v/>
      </c>
      <c r="BR89" s="111" t="str">
        <f ca="1">IF(AND('Raw Data'!V87&lt;&gt;"",'Raw Data'!V87&lt;&gt;0),ROUNDDOWN('Raw Data'!V87,Title!$M$1),"")</f>
        <v/>
      </c>
      <c r="BS89" s="109" t="str">
        <f ca="1">IF(AND('Raw Data'!W87&lt;&gt;"",'Raw Data'!W87&lt;&gt;0),'Raw Data'!W87,"")</f>
        <v/>
      </c>
      <c r="BT89" s="97" t="str">
        <f ca="1">IF(AND(BR89&gt;0,BR89&lt;&gt;""),IF(Title!$K$1=0,ROUNDDOWN((1000*BR$1)/BR89,2),ROUND((1000*BR$1)/BR89,2)),IF(BR89="","",0))</f>
        <v/>
      </c>
      <c r="BU89" s="51" t="str">
        <f ca="1">IF(OR(BR89&lt;&gt;"",BS89&lt;&gt;""),RANK(BV89,BV$5:INDIRECT(BU$1,TRUE)),"")</f>
        <v/>
      </c>
      <c r="BV89" s="71" t="str">
        <f t="shared" ca="1" si="143"/>
        <v/>
      </c>
      <c r="BW89" s="71" t="str">
        <f t="shared" ca="1" si="121"/>
        <v/>
      </c>
      <c r="BX89" s="104" t="str">
        <f ca="1">IF(BW89&lt;&gt;"",RANK(BW89,BW$5:INDIRECT(BX$1,TRUE)),"")</f>
        <v/>
      </c>
      <c r="BY89" s="111" t="str">
        <f ca="1">IF(AND('Raw Data'!X87&lt;&gt;"",'Raw Data'!X87&lt;&gt;0),ROUNDDOWN('Raw Data'!X87,Title!$M$1),"")</f>
        <v/>
      </c>
      <c r="BZ89" s="109" t="str">
        <f ca="1">IF(AND('Raw Data'!Y87&lt;&gt;"",'Raw Data'!Y87&lt;&gt;0),'Raw Data'!Y87,"")</f>
        <v/>
      </c>
      <c r="CA89" s="97" t="str">
        <f ca="1">IF(AND(BY89&gt;0,BY89&lt;&gt;""),IF(Title!$K$1=0,ROUNDDOWN((1000*BY$1)/BY89,2),ROUND((1000*BY$1)/BY89,2)),IF(BY89="","",0))</f>
        <v/>
      </c>
      <c r="CB89" s="51" t="str">
        <f ca="1">IF(OR(BY89&lt;&gt;"",BZ89&lt;&gt;""),RANK(CC89,CC$5:INDIRECT(CB$1,TRUE)),"")</f>
        <v/>
      </c>
      <c r="CC89" s="71" t="str">
        <f t="shared" ca="1" si="144"/>
        <v/>
      </c>
      <c r="CD89" s="71" t="str">
        <f t="shared" ca="1" si="122"/>
        <v/>
      </c>
      <c r="CE89" s="104" t="str">
        <f ca="1">IF(CD89&lt;&gt;"",RANK(CD89,CD$5:INDIRECT(CE$1,TRUE)),"")</f>
        <v/>
      </c>
      <c r="CF89" s="111" t="str">
        <f ca="1">IF(AND('Raw Data'!Z87&lt;&gt;"",'Raw Data'!Z87&lt;&gt;0),ROUNDDOWN('Raw Data'!Z87,Title!$M$1),"")</f>
        <v/>
      </c>
      <c r="CG89" s="109" t="str">
        <f ca="1">IF(AND('Raw Data'!AA87&lt;&gt;"",'Raw Data'!AA87&lt;&gt;0),'Raw Data'!AA87,"")</f>
        <v/>
      </c>
      <c r="CH89" s="97" t="str">
        <f ca="1">IF(AND(CF89&gt;0,CF89&lt;&gt;""),IF(Title!$K$1=0,ROUNDDOWN((1000*CF$1)/CF89,2),ROUND((1000*CF$1)/CF89,2)),IF(CF89="","",0))</f>
        <v/>
      </c>
      <c r="CI89" s="51" t="str">
        <f ca="1">IF(OR(CF89&lt;&gt;"",CG89&lt;&gt;""),RANK(CJ89,CJ$5:INDIRECT(CI$1,TRUE)),"")</f>
        <v/>
      </c>
      <c r="CJ89" s="71" t="str">
        <f t="shared" ca="1" si="145"/>
        <v/>
      </c>
      <c r="CK89" s="71" t="str">
        <f t="shared" ca="1" si="123"/>
        <v/>
      </c>
      <c r="CL89" s="104" t="str">
        <f ca="1">IF(CK89&lt;&gt;"",RANK(CK89,CK$5:INDIRECT(CL$1,TRUE)),"")</f>
        <v/>
      </c>
      <c r="CM89" s="111" t="str">
        <f ca="1">IF(AND('Raw Data'!AB87&lt;&gt;"",'Raw Data'!AB87&lt;&gt;0),ROUNDDOWN('Raw Data'!AB87,Title!$M$1),"")</f>
        <v/>
      </c>
      <c r="CN89" s="109" t="str">
        <f ca="1">IF(AND('Raw Data'!AC87&lt;&gt;"",'Raw Data'!AC87&lt;&gt;0),'Raw Data'!AC87,"")</f>
        <v/>
      </c>
      <c r="CO89" s="97" t="str">
        <f ca="1">IF(AND(CM89&gt;0,CM89&lt;&gt;""),IF(Title!$K$1=0,ROUNDDOWN((1000*CM$1)/CM89,2),ROUND((1000*CM$1)/CM89,2)),IF(CM89="","",0))</f>
        <v/>
      </c>
      <c r="CP89" s="51" t="str">
        <f ca="1">IF(OR(CM89&lt;&gt;"",CN89&lt;&gt;""),RANK(CQ89,CQ$5:INDIRECT(CP$1,TRUE)),"")</f>
        <v/>
      </c>
      <c r="CQ89" s="71" t="str">
        <f t="shared" ca="1" si="146"/>
        <v/>
      </c>
      <c r="CR89" s="71" t="str">
        <f t="shared" ca="1" si="124"/>
        <v/>
      </c>
      <c r="CS89" s="104" t="str">
        <f ca="1">IF(CR89&lt;&gt;"",RANK(CR89,CR$5:INDIRECT(CS$1,TRUE)),"")</f>
        <v/>
      </c>
      <c r="CT89" s="111" t="str">
        <f ca="1">IF(AND('Raw Data'!AD87&lt;&gt;"",'Raw Data'!AD87&lt;&gt;0),ROUNDDOWN('Raw Data'!AD87,Title!$M$1),"")</f>
        <v/>
      </c>
      <c r="CU89" s="109" t="str">
        <f ca="1">IF(AND('Raw Data'!AE87&lt;&gt;"",'Raw Data'!AE87&lt;&gt;0),'Raw Data'!AE87,"")</f>
        <v/>
      </c>
      <c r="CV89" s="97" t="str">
        <f ca="1">IF(AND(CT89&gt;0,CT89&lt;&gt;""),IF(Title!$K$1=0,ROUNDDOWN((1000*CT$1)/CT89,2),ROUND((1000*CT$1)/CT89,2)),IF(CT89="","",0))</f>
        <v/>
      </c>
      <c r="CW89" s="51" t="str">
        <f ca="1">IF(OR(CT89&lt;&gt;"",CU89&lt;&gt;""),RANK(CX89,CX$5:INDIRECT(CW$1,TRUE)),"")</f>
        <v/>
      </c>
      <c r="CX89" s="71" t="str">
        <f t="shared" ca="1" si="147"/>
        <v/>
      </c>
      <c r="CY89" s="71" t="str">
        <f t="shared" ca="1" si="125"/>
        <v/>
      </c>
      <c r="CZ89" s="104" t="str">
        <f ca="1">IF(CY89&lt;&gt;"",RANK(CY89,CY$5:INDIRECT(CZ$1,TRUE)),"")</f>
        <v/>
      </c>
      <c r="DA89" s="111" t="str">
        <f ca="1">IF(AND('Raw Data'!AF87&lt;&gt;"",'Raw Data'!AF87&lt;&gt;0),ROUNDDOWN('Raw Data'!AF87,Title!$M$1),"")</f>
        <v/>
      </c>
      <c r="DB89" s="109" t="str">
        <f ca="1">IF(AND('Raw Data'!AG87&lt;&gt;"",'Raw Data'!AG87&lt;&gt;0),'Raw Data'!AG87,"")</f>
        <v/>
      </c>
      <c r="DC89" s="97" t="str">
        <f ca="1">IF(AND(DA89&gt;0,DA89&lt;&gt;""),IF(Title!$K$1=0,ROUNDDOWN((1000*DA$1)/DA89,2),ROUND((1000*DA$1)/DA89,2)),IF(DA89="","",0))</f>
        <v/>
      </c>
      <c r="DD89" s="51" t="str">
        <f ca="1">IF(OR(DA89&lt;&gt;"",DB89&lt;&gt;""),RANK(DE89,DE$5:INDIRECT(DD$1,TRUE)),"")</f>
        <v/>
      </c>
      <c r="DE89" s="71" t="str">
        <f t="shared" ca="1" si="148"/>
        <v/>
      </c>
      <c r="DF89" s="71" t="str">
        <f t="shared" ca="1" si="126"/>
        <v/>
      </c>
      <c r="DG89" s="104" t="str">
        <f ca="1">IF(DF89&lt;&gt;"",RANK(DF89,DF$5:INDIRECT(DG$1,TRUE)),"")</f>
        <v/>
      </c>
      <c r="DH89" s="111" t="str">
        <f ca="1">IF(AND('Raw Data'!AH87&lt;&gt;"",'Raw Data'!AH87&lt;&gt;0),ROUNDDOWN('Raw Data'!AH87,Title!$M$1),"")</f>
        <v/>
      </c>
      <c r="DI89" s="109" t="str">
        <f ca="1">IF(AND('Raw Data'!AI87&lt;&gt;"",'Raw Data'!AI87&lt;&gt;0),'Raw Data'!AI87,"")</f>
        <v/>
      </c>
      <c r="DJ89" s="97" t="str">
        <f ca="1">IF(AND(DH89&gt;0,DH89&lt;&gt;""),IF(Title!$K$1=0,ROUNDDOWN((1000*DH$1)/DH89,2),ROUND((1000*DH$1)/DH89,2)),IF(DH89="","",0))</f>
        <v/>
      </c>
      <c r="DK89" s="51" t="str">
        <f ca="1">IF(OR(DH89&lt;&gt;"",DI89&lt;&gt;""),RANK(DL89,DL$5:INDIRECT(DK$1,TRUE)),"")</f>
        <v/>
      </c>
      <c r="DL89" s="71" t="str">
        <f t="shared" ca="1" si="149"/>
        <v/>
      </c>
      <c r="DM89" s="71" t="str">
        <f t="shared" ca="1" si="127"/>
        <v/>
      </c>
      <c r="DN89" s="104" t="str">
        <f ca="1">IF(DM89&lt;&gt;"",RANK(DM89,DM$5:INDIRECT(DN$1,TRUE)),"")</f>
        <v/>
      </c>
      <c r="DO89" s="111" t="str">
        <f ca="1">IF(AND('Raw Data'!AJ87&lt;&gt;"",'Raw Data'!AJ87&lt;&gt;0),ROUNDDOWN('Raw Data'!AJ87,Title!$M$1),"")</f>
        <v/>
      </c>
      <c r="DP89" s="109" t="str">
        <f ca="1">IF(AND('Raw Data'!AK87&lt;&gt;"",'Raw Data'!AK87&lt;&gt;0),'Raw Data'!AK87,"")</f>
        <v/>
      </c>
      <c r="DQ89" s="97" t="str">
        <f ca="1">IF(AND(DO89&gt;0,DO89&lt;&gt;""),IF(Title!$K$1=0,ROUNDDOWN((1000*DO$1)/DO89,2),ROUND((1000*DO$1)/DO89,2)),IF(DO89="","",0))</f>
        <v/>
      </c>
      <c r="DR89" s="51" t="str">
        <f ca="1">IF(OR(DO89&lt;&gt;"",DP89&lt;&gt;""),RANK(DS89,DS$5:INDIRECT(DR$1,TRUE)),"")</f>
        <v/>
      </c>
      <c r="DS89" s="71" t="str">
        <f t="shared" ca="1" si="150"/>
        <v/>
      </c>
      <c r="DT89" s="71" t="str">
        <f t="shared" ca="1" si="128"/>
        <v/>
      </c>
      <c r="DU89" s="104" t="str">
        <f ca="1">IF(DT89&lt;&gt;"",RANK(DT89,DT$5:INDIRECT(DU$1,TRUE)),"")</f>
        <v/>
      </c>
      <c r="DV89" s="111" t="str">
        <f ca="1">IF(AND('Raw Data'!AL87&lt;&gt;"",'Raw Data'!AL87&lt;&gt;0),ROUNDDOWN('Raw Data'!AL87,Title!$M$1),"")</f>
        <v/>
      </c>
      <c r="DW89" s="109" t="str">
        <f ca="1">IF(AND('Raw Data'!AM87&lt;&gt;"",'Raw Data'!AM87&lt;&gt;0),'Raw Data'!AM87,"")</f>
        <v/>
      </c>
      <c r="DX89" s="97" t="str">
        <f ca="1">IF(AND(DV89&gt;0,DV89&lt;&gt;""),IF(Title!$K$1=0,ROUNDDOWN((1000*DV$1)/DV89,2),ROUND((1000*DV$1)/DV89,2)),IF(DV89="","",0))</f>
        <v/>
      </c>
      <c r="DY89" s="51" t="str">
        <f ca="1">IF(OR(DV89&lt;&gt;"",DW89&lt;&gt;""),RANK(DZ89,DZ$5:INDIRECT(DY$1,TRUE)),"")</f>
        <v/>
      </c>
      <c r="DZ89" s="71" t="str">
        <f t="shared" ca="1" si="151"/>
        <v/>
      </c>
      <c r="EA89" s="71" t="str">
        <f t="shared" ca="1" si="129"/>
        <v/>
      </c>
      <c r="EB89" s="104" t="str">
        <f ca="1">IF(EA89&lt;&gt;"",RANK(EA89,EA$5:INDIRECT(EB$1,TRUE)),"")</f>
        <v/>
      </c>
      <c r="EC89" s="111" t="str">
        <f ca="1">IF(AND('Raw Data'!AN87&lt;&gt;"",'Raw Data'!AN87&lt;&gt;0),ROUNDDOWN('Raw Data'!AN87,Title!$M$1),"")</f>
        <v/>
      </c>
      <c r="ED89" s="109" t="str">
        <f ca="1">IF(AND('Raw Data'!AO87&lt;&gt;"",'Raw Data'!AO87&lt;&gt;0),'Raw Data'!AO87,"")</f>
        <v/>
      </c>
      <c r="EE89" s="97" t="str">
        <f ca="1">IF(AND(EC89&gt;0,EC89&lt;&gt;""),IF(Title!$K$1=0,ROUNDDOWN((1000*EC$1)/EC89,2),ROUND((1000*EC$1)/EC89,2)),IF(EC89="","",0))</f>
        <v/>
      </c>
      <c r="EF89" s="51" t="str">
        <f ca="1">IF(OR(EC89&lt;&gt;"",ED89&lt;&gt;""),RANK(EG89,EG$5:INDIRECT(EF$1,TRUE)),"")</f>
        <v/>
      </c>
      <c r="EG89" s="71" t="str">
        <f t="shared" ca="1" si="152"/>
        <v/>
      </c>
      <c r="EH89" s="71" t="str">
        <f t="shared" ca="1" si="130"/>
        <v/>
      </c>
      <c r="EI89" s="104" t="str">
        <f ca="1">IF(EH89&lt;&gt;"",RANK(EH89,EH$5:INDIRECT(EI$1,TRUE)),"")</f>
        <v/>
      </c>
      <c r="EJ89" s="111" t="str">
        <f ca="1">IF(AND('Raw Data'!AP87&lt;&gt;"",'Raw Data'!AP87&lt;&gt;0),ROUNDDOWN('Raw Data'!AP87,Title!$M$1),"")</f>
        <v/>
      </c>
      <c r="EK89" s="106" t="str">
        <f ca="1">IF(AND('Raw Data'!AQ87&lt;&gt;"",'Raw Data'!AQ87&lt;&gt;0),'Raw Data'!AQ87,"")</f>
        <v/>
      </c>
      <c r="EL89" s="97" t="str">
        <f ca="1">IF(AND(EJ89&gt;0,EJ89&lt;&gt;""),IF(Title!$K$1=0,ROUNDDOWN((1000*EJ$1)/EJ89,2),ROUND((1000*EJ$1)/EJ89,2)),IF(EJ89="","",0))</f>
        <v/>
      </c>
      <c r="EM89" s="51" t="str">
        <f ca="1">IF(OR(EJ89&lt;&gt;"",EK89&lt;&gt;""),RANK(EN89,EN$5:INDIRECT(EM$1,TRUE)),"")</f>
        <v/>
      </c>
      <c r="EN89" s="71" t="str">
        <f t="shared" ca="1" si="153"/>
        <v/>
      </c>
      <c r="EO89" s="71" t="str">
        <f t="shared" ca="1" si="131"/>
        <v/>
      </c>
      <c r="EP89" s="104" t="str">
        <f ca="1">IF(EO89&lt;&gt;"",RANK(EO89,EO$5:INDIRECT(EP$1,TRUE)),"")</f>
        <v/>
      </c>
      <c r="EQ89" s="51" t="str">
        <f t="shared" ca="1" si="154"/>
        <v>$ER$89:$FC$89</v>
      </c>
      <c r="ER89" s="71">
        <f t="shared" si="155"/>
        <v>0</v>
      </c>
      <c r="ES89" s="71">
        <f t="shared" ca="1" si="156"/>
        <v>0</v>
      </c>
      <c r="ET89" s="71">
        <f t="shared" ca="1" si="157"/>
        <v>0</v>
      </c>
      <c r="EU89" s="71">
        <f t="shared" ca="1" si="158"/>
        <v>0</v>
      </c>
      <c r="EV89" s="71">
        <f t="shared" ca="1" si="159"/>
        <v>0</v>
      </c>
      <c r="EW89" s="71">
        <f t="shared" ca="1" si="160"/>
        <v>0</v>
      </c>
      <c r="EX89" s="71">
        <f t="shared" ca="1" si="161"/>
        <v>0</v>
      </c>
      <c r="EY89" s="71">
        <f t="shared" ca="1" si="162"/>
        <v>0</v>
      </c>
      <c r="EZ89" s="71">
        <f t="shared" ca="1" si="163"/>
        <v>0</v>
      </c>
      <c r="FA89" s="71">
        <f t="shared" ca="1" si="164"/>
        <v>0</v>
      </c>
      <c r="FB89" s="71">
        <f t="shared" ca="1" si="165"/>
        <v>0</v>
      </c>
      <c r="FC89" s="71">
        <f t="shared" ca="1" si="166"/>
        <v>0</v>
      </c>
      <c r="FD89" s="71">
        <f t="shared" ca="1" si="167"/>
        <v>0</v>
      </c>
      <c r="FE89" s="71">
        <f t="shared" ca="1" si="168"/>
        <v>0</v>
      </c>
      <c r="FF89" s="71">
        <f t="shared" ca="1" si="169"/>
        <v>0</v>
      </c>
      <c r="FG89" s="71">
        <f t="shared" ca="1" si="170"/>
        <v>0</v>
      </c>
      <c r="FH89" s="71">
        <f t="shared" ca="1" si="171"/>
        <v>0</v>
      </c>
      <c r="FI89" s="71">
        <f t="shared" ca="1" si="172"/>
        <v>0</v>
      </c>
      <c r="FJ89" s="71">
        <f t="shared" ca="1" si="173"/>
        <v>0</v>
      </c>
      <c r="FK89" s="71">
        <f t="shared" ca="1" si="174"/>
        <v>0</v>
      </c>
      <c r="FL89" s="51" t="str">
        <f t="shared" si="175"/>
        <v>$FM$89:$FX$89</v>
      </c>
      <c r="FM89" s="72">
        <f t="shared" si="176"/>
        <v>0</v>
      </c>
      <c r="FN89" s="51">
        <f t="shared" si="177"/>
        <v>0</v>
      </c>
      <c r="FO89" s="51">
        <f t="shared" si="178"/>
        <v>0</v>
      </c>
      <c r="FP89" s="51">
        <f t="shared" si="179"/>
        <v>0</v>
      </c>
      <c r="FQ89" s="51">
        <f t="shared" si="180"/>
        <v>0</v>
      </c>
      <c r="FR89" s="51">
        <f t="shared" si="181"/>
        <v>0</v>
      </c>
      <c r="FS89" s="51">
        <f t="shared" si="182"/>
        <v>0</v>
      </c>
      <c r="FT89" s="51">
        <f t="shared" si="183"/>
        <v>0</v>
      </c>
      <c r="FU89" s="51">
        <f t="shared" si="184"/>
        <v>0</v>
      </c>
      <c r="FV89" s="51">
        <f t="shared" si="185"/>
        <v>0</v>
      </c>
      <c r="FW89" s="51">
        <f t="shared" si="186"/>
        <v>0</v>
      </c>
      <c r="FX89" s="51">
        <f t="shared" si="187"/>
        <v>0</v>
      </c>
      <c r="FY89" s="51">
        <f t="shared" si="188"/>
        <v>0</v>
      </c>
      <c r="FZ89" s="51">
        <f t="shared" si="189"/>
        <v>0</v>
      </c>
      <c r="GA89" s="51">
        <f t="shared" si="190"/>
        <v>0</v>
      </c>
      <c r="GB89" s="51">
        <f t="shared" si="191"/>
        <v>0</v>
      </c>
      <c r="GC89" s="51">
        <f t="shared" si="192"/>
        <v>0</v>
      </c>
      <c r="GD89" s="51">
        <f t="shared" si="193"/>
        <v>0</v>
      </c>
      <c r="GE89" s="51">
        <f t="shared" si="194"/>
        <v>0</v>
      </c>
      <c r="GF89" s="51">
        <f t="shared" si="195"/>
        <v>0</v>
      </c>
      <c r="GG89" s="51" t="str">
        <f t="shared" si="196"/>
        <v>GS89</v>
      </c>
      <c r="GH89" s="71">
        <f ca="1">GetDiscardScore($ER89:ER89,GH$1)</f>
        <v>0</v>
      </c>
      <c r="GI89" s="71">
        <f ca="1">GetDiscardScore($ER89:ES89,GI$1)</f>
        <v>0</v>
      </c>
      <c r="GJ89" s="71">
        <f ca="1">GetDiscardScore($ER89:ET89,GJ$1)</f>
        <v>0</v>
      </c>
      <c r="GK89" s="71">
        <f ca="1">GetDiscardScore($ER89:EU89,GK$1)</f>
        <v>0</v>
      </c>
      <c r="GL89" s="71">
        <f ca="1">GetDiscardScore($ER89:EV89,GL$1)</f>
        <v>0</v>
      </c>
      <c r="GM89" s="71">
        <f ca="1">GetDiscardScore($ER89:EW89,GM$1)</f>
        <v>0</v>
      </c>
      <c r="GN89" s="71">
        <f ca="1">GetDiscardScore($ER89:EX89,GN$1)</f>
        <v>0</v>
      </c>
      <c r="GO89" s="71">
        <f ca="1">GetDiscardScore($ER89:EY89,GO$1)</f>
        <v>0</v>
      </c>
      <c r="GP89" s="71">
        <f ca="1">GetDiscardScore($ER89:EZ89,GP$1)</f>
        <v>0</v>
      </c>
      <c r="GQ89" s="71">
        <f ca="1">GetDiscardScore($ER89:FA89,GQ$1)</f>
        <v>0</v>
      </c>
      <c r="GR89" s="71">
        <f ca="1">GetDiscardScore($ER89:FB89,GR$1)</f>
        <v>0</v>
      </c>
      <c r="GS89" s="71">
        <f ca="1">GetDiscardScore($ER89:FC89,GS$1)</f>
        <v>0</v>
      </c>
      <c r="GT89" s="71">
        <f ca="1">GetDiscardScore($ER89:FD89,GT$1)</f>
        <v>0</v>
      </c>
      <c r="GU89" s="71">
        <f ca="1">GetDiscardScore($ER89:FE89,GU$1)</f>
        <v>0</v>
      </c>
      <c r="GV89" s="71">
        <f ca="1">GetDiscardScore($ER89:FF89,GV$1)</f>
        <v>0</v>
      </c>
      <c r="GW89" s="71">
        <f ca="1">GetDiscardScore($ER89:FG89,GW$1)</f>
        <v>0</v>
      </c>
      <c r="GX89" s="71">
        <f ca="1">GetDiscardScore($ER89:FH89,GX$1)</f>
        <v>0</v>
      </c>
      <c r="GY89" s="71">
        <f ca="1">GetDiscardScore($ER89:FI89,GY$1)</f>
        <v>0</v>
      </c>
      <c r="GZ89" s="71">
        <f ca="1">GetDiscardScore($ER89:FJ89,GZ$1)</f>
        <v>0</v>
      </c>
      <c r="HA89" s="71">
        <f ca="1">GetDiscardScore($ER89:FK89,HA$1)</f>
        <v>0</v>
      </c>
      <c r="HB89" s="73" t="str">
        <f t="shared" ca="1" si="197"/>
        <v/>
      </c>
      <c r="HC89" s="72" t="str">
        <f ca="1">IF(HB89&lt;&gt;"",RANK(HB89,HB$5:INDIRECT(HC$1,TRUE),0),"")</f>
        <v/>
      </c>
      <c r="HD89" s="70" t="str">
        <f t="shared" ca="1" si="198"/>
        <v/>
      </c>
    </row>
    <row r="90" spans="1:212" s="51" customFormat="1" ht="11.25">
      <c r="A90" s="41">
        <v>86</v>
      </c>
      <c r="B90" s="41" t="str">
        <f ca="1">IF('Raw Data'!B88&lt;&gt;"",'Raw Data'!B88,"")</f>
        <v/>
      </c>
      <c r="C90" s="51" t="str">
        <f ca="1">IF('Raw Data'!C88&lt;&gt;"",'Raw Data'!C88,"")</f>
        <v/>
      </c>
      <c r="D90" s="42" t="str">
        <f t="shared" ca="1" si="132"/>
        <v/>
      </c>
      <c r="E90" s="69" t="str">
        <f t="shared" ca="1" si="133"/>
        <v/>
      </c>
      <c r="F90" s="99" t="str">
        <f t="shared" ca="1" si="111"/>
        <v/>
      </c>
      <c r="G90" s="111" t="str">
        <f ca="1">IF(AND('Raw Data'!D88&lt;&gt;"",'Raw Data'!D88&lt;&gt;0),ROUNDDOWN('Raw Data'!D88,Title!$M$1),"")</f>
        <v/>
      </c>
      <c r="H90" s="109" t="str">
        <f ca="1">IF(AND('Raw Data'!E88&lt;&gt;"",'Raw Data'!E88&lt;&gt;0),'Raw Data'!E88,"")</f>
        <v/>
      </c>
      <c r="I90" s="97" t="str">
        <f ca="1">IF(AND(G90&lt;&gt;"",G90&gt;0),IF(Title!$K$1=0,ROUNDDOWN((1000*G$1)/G90,2),ROUND((1000*G$1)/G90,2)),IF(G90="","",0))</f>
        <v/>
      </c>
      <c r="J90" s="51" t="str">
        <f ca="1">IF(K90&lt;&gt;0,RANK(K90,K$5:INDIRECT(J$1,TRUE)),"")</f>
        <v/>
      </c>
      <c r="K90" s="71">
        <f t="shared" ca="1" si="199"/>
        <v>0</v>
      </c>
      <c r="L90" s="71" t="str">
        <f t="shared" ca="1" si="112"/>
        <v/>
      </c>
      <c r="M90" s="104" t="str">
        <f ca="1">IF(L90&lt;&gt;"",RANK(L90,L$5:INDIRECT(M$1,TRUE)),"")</f>
        <v/>
      </c>
      <c r="N90" s="111" t="str">
        <f ca="1">IF(AND('Raw Data'!F88&lt;&gt;"",'Raw Data'!F88&lt;&gt;0),ROUNDDOWN('Raw Data'!F88,Title!$M$1),"")</f>
        <v/>
      </c>
      <c r="O90" s="109" t="str">
        <f ca="1">IF(AND('Raw Data'!G88&lt;&gt;"",'Raw Data'!G88&lt;&gt;0),'Raw Data'!G88,"")</f>
        <v/>
      </c>
      <c r="P90" s="97" t="str">
        <f ca="1">IF(AND(N90&gt;0,N90&lt;&gt;""),IF(Title!$K$1=0,ROUNDDOWN((1000*N$1)/N90,2),ROUND((1000*N$1)/N90,2)),IF(N90="","",0))</f>
        <v/>
      </c>
      <c r="Q90" s="51" t="str">
        <f ca="1">IF(OR(N90&lt;&gt;"",O90&lt;&gt;""),RANK(R90,R$5:INDIRECT(Q$1,TRUE)),"")</f>
        <v/>
      </c>
      <c r="R90" s="71" t="str">
        <f t="shared" ca="1" si="134"/>
        <v/>
      </c>
      <c r="S90" s="71" t="str">
        <f t="shared" ca="1" si="113"/>
        <v/>
      </c>
      <c r="T90" s="104" t="str">
        <f ca="1">IF(S90&lt;&gt;"",RANK(S90,S$5:INDIRECT(T$1,TRUE)),"")</f>
        <v/>
      </c>
      <c r="U90" s="111" t="str">
        <f ca="1">IF(AND('Raw Data'!H88&lt;&gt;"",'Raw Data'!H88&lt;&gt;0),ROUNDDOWN('Raw Data'!H88,Title!$M$1),"")</f>
        <v/>
      </c>
      <c r="V90" s="109" t="str">
        <f ca="1">IF(AND('Raw Data'!I88&lt;&gt;"",'Raw Data'!I88&lt;&gt;0),'Raw Data'!I88,"")</f>
        <v/>
      </c>
      <c r="W90" s="97" t="str">
        <f ca="1">IF(AND(U90&gt;0,U90&lt;&gt;""),IF(Title!$K$1=0,ROUNDDOWN((1000*U$1)/U90,2),ROUND((1000*U$1)/U90,2)),IF(U90="","",0))</f>
        <v/>
      </c>
      <c r="X90" s="51" t="str">
        <f ca="1">IF(OR(U90&lt;&gt;"",V90&lt;&gt;""),RANK(Y90,Y$5:INDIRECT(X$1,TRUE)),"")</f>
        <v/>
      </c>
      <c r="Y90" s="71" t="str">
        <f t="shared" ca="1" si="135"/>
        <v/>
      </c>
      <c r="Z90" s="71" t="str">
        <f t="shared" ca="1" si="114"/>
        <v/>
      </c>
      <c r="AA90" s="104" t="str">
        <f ca="1">IF(Z90&lt;&gt;"",RANK(Z90,Z$5:INDIRECT(AA$1,TRUE)),"")</f>
        <v/>
      </c>
      <c r="AB90" s="111" t="str">
        <f ca="1">IF(AND('Raw Data'!J88&lt;&gt;"",'Raw Data'!J88&lt;&gt;0),ROUNDDOWN('Raw Data'!J88,Title!$M$1),"")</f>
        <v/>
      </c>
      <c r="AC90" s="109" t="str">
        <f ca="1">IF(AND('Raw Data'!K88&lt;&gt;"",'Raw Data'!K88&lt;&gt;0),'Raw Data'!K88,"")</f>
        <v/>
      </c>
      <c r="AD90" s="97" t="str">
        <f ca="1">IF(AND(AB90&gt;0,AB90&lt;&gt;""),IF(Title!$K$1=0,ROUNDDOWN((1000*AB$1)/AB90,2),ROUND((1000*AB$1)/AB90,2)),IF(AB90="","",0))</f>
        <v/>
      </c>
      <c r="AE90" s="51" t="str">
        <f ca="1">IF(OR(AB90&lt;&gt;"",AC90&lt;&gt;""),RANK(AF90,AF$5:INDIRECT(AE$1,TRUE)),"")</f>
        <v/>
      </c>
      <c r="AF90" s="71" t="str">
        <f t="shared" ca="1" si="136"/>
        <v/>
      </c>
      <c r="AG90" s="71" t="str">
        <f t="shared" ca="1" si="115"/>
        <v/>
      </c>
      <c r="AH90" s="104" t="str">
        <f ca="1">IF(AG90&lt;&gt;"",RANK(AG90,AG$5:INDIRECT(AH$1,TRUE)),"")</f>
        <v/>
      </c>
      <c r="AI90" s="111" t="str">
        <f ca="1">IF(AND('Raw Data'!L88&lt;&gt;"",'Raw Data'!L88&lt;&gt;0),ROUNDDOWN('Raw Data'!L88,Title!$M$1),"")</f>
        <v/>
      </c>
      <c r="AJ90" s="109" t="str">
        <f ca="1">IF(AND('Raw Data'!M88&lt;&gt;"",'Raw Data'!M88&lt;&gt;0),'Raw Data'!M88,"")</f>
        <v/>
      </c>
      <c r="AK90" s="97" t="str">
        <f ca="1">IF(AND(AI90&gt;0,AI90&lt;&gt;""),IF(Title!$K$1=0,ROUNDDOWN((1000*AI$1)/AI90,2),ROUND((1000*AI$1)/AI90,2)),IF(AI90="","",0))</f>
        <v/>
      </c>
      <c r="AL90" s="51" t="str">
        <f ca="1">IF(OR(AI90&lt;&gt;"",AJ90&lt;&gt;""),RANK(AM90,AM$5:INDIRECT(AL$1,TRUE)),"")</f>
        <v/>
      </c>
      <c r="AM90" s="71" t="str">
        <f t="shared" ca="1" si="137"/>
        <v/>
      </c>
      <c r="AN90" s="71" t="str">
        <f t="shared" ca="1" si="116"/>
        <v/>
      </c>
      <c r="AO90" s="104" t="str">
        <f ca="1">IF(AN90&lt;&gt;"",RANK(AN90,AN$5:INDIRECT(AO$1,TRUE)),"")</f>
        <v/>
      </c>
      <c r="AP90" s="111" t="str">
        <f ca="1">IF(AND('Raw Data'!N88&lt;&gt;"",'Raw Data'!N88&lt;&gt;0),ROUNDDOWN('Raw Data'!N88,Title!$M$1),"")</f>
        <v/>
      </c>
      <c r="AQ90" s="109" t="str">
        <f ca="1">IF(AND('Raw Data'!O88&lt;&gt;"",'Raw Data'!O88&lt;&gt;0),'Raw Data'!O88,"")</f>
        <v/>
      </c>
      <c r="AR90" s="97" t="str">
        <f ca="1">IF(AND(AP90&gt;0,AP90&lt;&gt;""),IF(Title!$K$1=0,ROUNDDOWN((1000*AP$1)/AP90,2),ROUND((1000*AP$1)/AP90,2)),IF(AP90="","",0))</f>
        <v/>
      </c>
      <c r="AS90" s="51" t="str">
        <f ca="1">IF(OR(AP90&lt;&gt;"",AQ90&lt;&gt;""),RANK(AT90,AT$5:INDIRECT(AS$1,TRUE)),"")</f>
        <v/>
      </c>
      <c r="AT90" s="71" t="str">
        <f t="shared" ca="1" si="138"/>
        <v/>
      </c>
      <c r="AU90" s="71" t="str">
        <f t="shared" ca="1" si="117"/>
        <v/>
      </c>
      <c r="AV90" s="104" t="str">
        <f ca="1">IF(AU90&lt;&gt;"",RANK(AU90,AU$5:INDIRECT(AV$1,TRUE)),"")</f>
        <v/>
      </c>
      <c r="AW90" s="111" t="str">
        <f ca="1">IF(AND('Raw Data'!P88&lt;&gt;"",'Raw Data'!P88&lt;&gt;0),ROUNDDOWN('Raw Data'!P88,Title!$M$1),"")</f>
        <v/>
      </c>
      <c r="AX90" s="109" t="str">
        <f ca="1">IF(AND('Raw Data'!Q88&lt;&gt;"",'Raw Data'!Q88&lt;&gt;0),'Raw Data'!Q88,"")</f>
        <v/>
      </c>
      <c r="AY90" s="97" t="str">
        <f ca="1">IF(AND(AW90&gt;0,AW90&lt;&gt;""),IF(Title!$K$1=0,ROUNDDOWN((1000*AW$1)/AW90,2),ROUND((1000*AW$1)/AW90,2)),IF(AW90="","",0))</f>
        <v/>
      </c>
      <c r="AZ90" s="51" t="str">
        <f ca="1">IF(OR(AW90&lt;&gt;"",AX90&lt;&gt;""),RANK(BA90,BA$5:INDIRECT(AZ$1,TRUE)),"")</f>
        <v/>
      </c>
      <c r="BA90" s="71" t="str">
        <f t="shared" ca="1" si="139"/>
        <v/>
      </c>
      <c r="BB90" s="71" t="str">
        <f t="shared" ca="1" si="118"/>
        <v/>
      </c>
      <c r="BC90" s="104" t="str">
        <f ca="1">IF(BB90&lt;&gt;"",RANK(BB90,BB$5:INDIRECT(BC$1,TRUE)),"")</f>
        <v/>
      </c>
      <c r="BD90" s="111" t="str">
        <f ca="1">IF(AND('Raw Data'!R88&lt;&gt;"",'Raw Data'!R88&lt;&gt;0),ROUNDDOWN('Raw Data'!R88,Title!$M$1),"")</f>
        <v/>
      </c>
      <c r="BE90" s="109" t="str">
        <f ca="1">IF(AND('Raw Data'!S88&lt;&gt;"",'Raw Data'!S88&lt;&gt;0),'Raw Data'!S88,"")</f>
        <v/>
      </c>
      <c r="BF90" s="97" t="str">
        <f ca="1">IF(AND(BD90&gt;0,BD90&lt;&gt;""),IF(Title!$K$1=0,ROUNDDOWN((1000*BD$1)/BD90,2),ROUND((1000*BD$1)/BD90,2)),IF(BD90="","",0))</f>
        <v/>
      </c>
      <c r="BG90" s="51" t="str">
        <f ca="1">IF(OR(BD90&lt;&gt;"",BE90&lt;&gt;""),RANK(BH90,BH$5:INDIRECT(BG$1,TRUE)),"")</f>
        <v/>
      </c>
      <c r="BH90" s="71" t="str">
        <f t="shared" ca="1" si="140"/>
        <v/>
      </c>
      <c r="BI90" s="71" t="str">
        <f t="shared" ca="1" si="119"/>
        <v/>
      </c>
      <c r="BJ90" s="104" t="str">
        <f ca="1">IF(BI90&lt;&gt;"",RANK(BI90,BI$5:INDIRECT(BJ$1,TRUE)),"")</f>
        <v/>
      </c>
      <c r="BK90" s="111" t="str">
        <f ca="1">IF(AND('Raw Data'!T88&lt;&gt;"",'Raw Data'!T88&lt;&gt;0),ROUNDDOWN('Raw Data'!T88,Title!$M$1),"")</f>
        <v/>
      </c>
      <c r="BL90" s="109" t="str">
        <f ca="1">IF(AND('Raw Data'!U88&lt;&gt;"",'Raw Data'!U88&lt;&gt;0),'Raw Data'!U88,"")</f>
        <v/>
      </c>
      <c r="BM90" s="97" t="str">
        <f t="shared" ca="1" si="141"/>
        <v/>
      </c>
      <c r="BN90" s="51" t="str">
        <f ca="1">IF(OR(BK90&lt;&gt;"",BL90&lt;&gt;""),RANK(BO90,BO$5:INDIRECT(BN$1,TRUE)),"")</f>
        <v/>
      </c>
      <c r="BO90" s="71" t="str">
        <f t="shared" ca="1" si="142"/>
        <v/>
      </c>
      <c r="BP90" s="71" t="str">
        <f t="shared" ca="1" si="120"/>
        <v/>
      </c>
      <c r="BQ90" s="104" t="str">
        <f ca="1">IF(BP90&lt;&gt;"",RANK(BP90,BP$5:INDIRECT(BQ$1,TRUE)),"")</f>
        <v/>
      </c>
      <c r="BR90" s="111" t="str">
        <f ca="1">IF(AND('Raw Data'!V88&lt;&gt;"",'Raw Data'!V88&lt;&gt;0),ROUNDDOWN('Raw Data'!V88,Title!$M$1),"")</f>
        <v/>
      </c>
      <c r="BS90" s="109" t="str">
        <f ca="1">IF(AND('Raw Data'!W88&lt;&gt;"",'Raw Data'!W88&lt;&gt;0),'Raw Data'!W88,"")</f>
        <v/>
      </c>
      <c r="BT90" s="97" t="str">
        <f ca="1">IF(AND(BR90&gt;0,BR90&lt;&gt;""),IF(Title!$K$1=0,ROUNDDOWN((1000*BR$1)/BR90,2),ROUND((1000*BR$1)/BR90,2)),IF(BR90="","",0))</f>
        <v/>
      </c>
      <c r="BU90" s="51" t="str">
        <f ca="1">IF(OR(BR90&lt;&gt;"",BS90&lt;&gt;""),RANK(BV90,BV$5:INDIRECT(BU$1,TRUE)),"")</f>
        <v/>
      </c>
      <c r="BV90" s="71" t="str">
        <f t="shared" ca="1" si="143"/>
        <v/>
      </c>
      <c r="BW90" s="71" t="str">
        <f t="shared" ca="1" si="121"/>
        <v/>
      </c>
      <c r="BX90" s="104" t="str">
        <f ca="1">IF(BW90&lt;&gt;"",RANK(BW90,BW$5:INDIRECT(BX$1,TRUE)),"")</f>
        <v/>
      </c>
      <c r="BY90" s="111" t="str">
        <f ca="1">IF(AND('Raw Data'!X88&lt;&gt;"",'Raw Data'!X88&lt;&gt;0),ROUNDDOWN('Raw Data'!X88,Title!$M$1),"")</f>
        <v/>
      </c>
      <c r="BZ90" s="109" t="str">
        <f ca="1">IF(AND('Raw Data'!Y88&lt;&gt;"",'Raw Data'!Y88&lt;&gt;0),'Raw Data'!Y88,"")</f>
        <v/>
      </c>
      <c r="CA90" s="97" t="str">
        <f ca="1">IF(AND(BY90&gt;0,BY90&lt;&gt;""),IF(Title!$K$1=0,ROUNDDOWN((1000*BY$1)/BY90,2),ROUND((1000*BY$1)/BY90,2)),IF(BY90="","",0))</f>
        <v/>
      </c>
      <c r="CB90" s="51" t="str">
        <f ca="1">IF(OR(BY90&lt;&gt;"",BZ90&lt;&gt;""),RANK(CC90,CC$5:INDIRECT(CB$1,TRUE)),"")</f>
        <v/>
      </c>
      <c r="CC90" s="71" t="str">
        <f t="shared" ca="1" si="144"/>
        <v/>
      </c>
      <c r="CD90" s="71" t="str">
        <f t="shared" ca="1" si="122"/>
        <v/>
      </c>
      <c r="CE90" s="104" t="str">
        <f ca="1">IF(CD90&lt;&gt;"",RANK(CD90,CD$5:INDIRECT(CE$1,TRUE)),"")</f>
        <v/>
      </c>
      <c r="CF90" s="111" t="str">
        <f ca="1">IF(AND('Raw Data'!Z88&lt;&gt;"",'Raw Data'!Z88&lt;&gt;0),ROUNDDOWN('Raw Data'!Z88,Title!$M$1),"")</f>
        <v/>
      </c>
      <c r="CG90" s="109" t="str">
        <f ca="1">IF(AND('Raw Data'!AA88&lt;&gt;"",'Raw Data'!AA88&lt;&gt;0),'Raw Data'!AA88,"")</f>
        <v/>
      </c>
      <c r="CH90" s="97" t="str">
        <f ca="1">IF(AND(CF90&gt;0,CF90&lt;&gt;""),IF(Title!$K$1=0,ROUNDDOWN((1000*CF$1)/CF90,2),ROUND((1000*CF$1)/CF90,2)),IF(CF90="","",0))</f>
        <v/>
      </c>
      <c r="CI90" s="51" t="str">
        <f ca="1">IF(OR(CF90&lt;&gt;"",CG90&lt;&gt;""),RANK(CJ90,CJ$5:INDIRECT(CI$1,TRUE)),"")</f>
        <v/>
      </c>
      <c r="CJ90" s="71" t="str">
        <f t="shared" ca="1" si="145"/>
        <v/>
      </c>
      <c r="CK90" s="71" t="str">
        <f t="shared" ca="1" si="123"/>
        <v/>
      </c>
      <c r="CL90" s="104" t="str">
        <f ca="1">IF(CK90&lt;&gt;"",RANK(CK90,CK$5:INDIRECT(CL$1,TRUE)),"")</f>
        <v/>
      </c>
      <c r="CM90" s="111" t="str">
        <f ca="1">IF(AND('Raw Data'!AB88&lt;&gt;"",'Raw Data'!AB88&lt;&gt;0),ROUNDDOWN('Raw Data'!AB88,Title!$M$1),"")</f>
        <v/>
      </c>
      <c r="CN90" s="109" t="str">
        <f ca="1">IF(AND('Raw Data'!AC88&lt;&gt;"",'Raw Data'!AC88&lt;&gt;0),'Raw Data'!AC88,"")</f>
        <v/>
      </c>
      <c r="CO90" s="97" t="str">
        <f ca="1">IF(AND(CM90&gt;0,CM90&lt;&gt;""),IF(Title!$K$1=0,ROUNDDOWN((1000*CM$1)/CM90,2),ROUND((1000*CM$1)/CM90,2)),IF(CM90="","",0))</f>
        <v/>
      </c>
      <c r="CP90" s="51" t="str">
        <f ca="1">IF(OR(CM90&lt;&gt;"",CN90&lt;&gt;""),RANK(CQ90,CQ$5:INDIRECT(CP$1,TRUE)),"")</f>
        <v/>
      </c>
      <c r="CQ90" s="71" t="str">
        <f t="shared" ca="1" si="146"/>
        <v/>
      </c>
      <c r="CR90" s="71" t="str">
        <f t="shared" ca="1" si="124"/>
        <v/>
      </c>
      <c r="CS90" s="104" t="str">
        <f ca="1">IF(CR90&lt;&gt;"",RANK(CR90,CR$5:INDIRECT(CS$1,TRUE)),"")</f>
        <v/>
      </c>
      <c r="CT90" s="111" t="str">
        <f ca="1">IF(AND('Raw Data'!AD88&lt;&gt;"",'Raw Data'!AD88&lt;&gt;0),ROUNDDOWN('Raw Data'!AD88,Title!$M$1),"")</f>
        <v/>
      </c>
      <c r="CU90" s="109" t="str">
        <f ca="1">IF(AND('Raw Data'!AE88&lt;&gt;"",'Raw Data'!AE88&lt;&gt;0),'Raw Data'!AE88,"")</f>
        <v/>
      </c>
      <c r="CV90" s="97" t="str">
        <f ca="1">IF(AND(CT90&gt;0,CT90&lt;&gt;""),IF(Title!$K$1=0,ROUNDDOWN((1000*CT$1)/CT90,2),ROUND((1000*CT$1)/CT90,2)),IF(CT90="","",0))</f>
        <v/>
      </c>
      <c r="CW90" s="51" t="str">
        <f ca="1">IF(OR(CT90&lt;&gt;"",CU90&lt;&gt;""),RANK(CX90,CX$5:INDIRECT(CW$1,TRUE)),"")</f>
        <v/>
      </c>
      <c r="CX90" s="71" t="str">
        <f t="shared" ca="1" si="147"/>
        <v/>
      </c>
      <c r="CY90" s="71" t="str">
        <f t="shared" ca="1" si="125"/>
        <v/>
      </c>
      <c r="CZ90" s="104" t="str">
        <f ca="1">IF(CY90&lt;&gt;"",RANK(CY90,CY$5:INDIRECT(CZ$1,TRUE)),"")</f>
        <v/>
      </c>
      <c r="DA90" s="111" t="str">
        <f ca="1">IF(AND('Raw Data'!AF88&lt;&gt;"",'Raw Data'!AF88&lt;&gt;0),ROUNDDOWN('Raw Data'!AF88,Title!$M$1),"")</f>
        <v/>
      </c>
      <c r="DB90" s="109" t="str">
        <f ca="1">IF(AND('Raw Data'!AG88&lt;&gt;"",'Raw Data'!AG88&lt;&gt;0),'Raw Data'!AG88,"")</f>
        <v/>
      </c>
      <c r="DC90" s="97" t="str">
        <f ca="1">IF(AND(DA90&gt;0,DA90&lt;&gt;""),IF(Title!$K$1=0,ROUNDDOWN((1000*DA$1)/DA90,2),ROUND((1000*DA$1)/DA90,2)),IF(DA90="","",0))</f>
        <v/>
      </c>
      <c r="DD90" s="51" t="str">
        <f ca="1">IF(OR(DA90&lt;&gt;"",DB90&lt;&gt;""),RANK(DE90,DE$5:INDIRECT(DD$1,TRUE)),"")</f>
        <v/>
      </c>
      <c r="DE90" s="71" t="str">
        <f t="shared" ca="1" si="148"/>
        <v/>
      </c>
      <c r="DF90" s="71" t="str">
        <f t="shared" ca="1" si="126"/>
        <v/>
      </c>
      <c r="DG90" s="104" t="str">
        <f ca="1">IF(DF90&lt;&gt;"",RANK(DF90,DF$5:INDIRECT(DG$1,TRUE)),"")</f>
        <v/>
      </c>
      <c r="DH90" s="111" t="str">
        <f ca="1">IF(AND('Raw Data'!AH88&lt;&gt;"",'Raw Data'!AH88&lt;&gt;0),ROUNDDOWN('Raw Data'!AH88,Title!$M$1),"")</f>
        <v/>
      </c>
      <c r="DI90" s="109" t="str">
        <f ca="1">IF(AND('Raw Data'!AI88&lt;&gt;"",'Raw Data'!AI88&lt;&gt;0),'Raw Data'!AI88,"")</f>
        <v/>
      </c>
      <c r="DJ90" s="97" t="str">
        <f ca="1">IF(AND(DH90&gt;0,DH90&lt;&gt;""),IF(Title!$K$1=0,ROUNDDOWN((1000*DH$1)/DH90,2),ROUND((1000*DH$1)/DH90,2)),IF(DH90="","",0))</f>
        <v/>
      </c>
      <c r="DK90" s="51" t="str">
        <f ca="1">IF(OR(DH90&lt;&gt;"",DI90&lt;&gt;""),RANK(DL90,DL$5:INDIRECT(DK$1,TRUE)),"")</f>
        <v/>
      </c>
      <c r="DL90" s="71" t="str">
        <f t="shared" ca="1" si="149"/>
        <v/>
      </c>
      <c r="DM90" s="71" t="str">
        <f t="shared" ca="1" si="127"/>
        <v/>
      </c>
      <c r="DN90" s="104" t="str">
        <f ca="1">IF(DM90&lt;&gt;"",RANK(DM90,DM$5:INDIRECT(DN$1,TRUE)),"")</f>
        <v/>
      </c>
      <c r="DO90" s="111" t="str">
        <f ca="1">IF(AND('Raw Data'!AJ88&lt;&gt;"",'Raw Data'!AJ88&lt;&gt;0),ROUNDDOWN('Raw Data'!AJ88,Title!$M$1),"")</f>
        <v/>
      </c>
      <c r="DP90" s="109" t="str">
        <f ca="1">IF(AND('Raw Data'!AK88&lt;&gt;"",'Raw Data'!AK88&lt;&gt;0),'Raw Data'!AK88,"")</f>
        <v/>
      </c>
      <c r="DQ90" s="97" t="str">
        <f ca="1">IF(AND(DO90&gt;0,DO90&lt;&gt;""),IF(Title!$K$1=0,ROUNDDOWN((1000*DO$1)/DO90,2),ROUND((1000*DO$1)/DO90,2)),IF(DO90="","",0))</f>
        <v/>
      </c>
      <c r="DR90" s="51" t="str">
        <f ca="1">IF(OR(DO90&lt;&gt;"",DP90&lt;&gt;""),RANK(DS90,DS$5:INDIRECT(DR$1,TRUE)),"")</f>
        <v/>
      </c>
      <c r="DS90" s="71" t="str">
        <f t="shared" ca="1" si="150"/>
        <v/>
      </c>
      <c r="DT90" s="71" t="str">
        <f t="shared" ca="1" si="128"/>
        <v/>
      </c>
      <c r="DU90" s="104" t="str">
        <f ca="1">IF(DT90&lt;&gt;"",RANK(DT90,DT$5:INDIRECT(DU$1,TRUE)),"")</f>
        <v/>
      </c>
      <c r="DV90" s="111" t="str">
        <f ca="1">IF(AND('Raw Data'!AL88&lt;&gt;"",'Raw Data'!AL88&lt;&gt;0),ROUNDDOWN('Raw Data'!AL88,Title!$M$1),"")</f>
        <v/>
      </c>
      <c r="DW90" s="109" t="str">
        <f ca="1">IF(AND('Raw Data'!AM88&lt;&gt;"",'Raw Data'!AM88&lt;&gt;0),'Raw Data'!AM88,"")</f>
        <v/>
      </c>
      <c r="DX90" s="97" t="str">
        <f ca="1">IF(AND(DV90&gt;0,DV90&lt;&gt;""),IF(Title!$K$1=0,ROUNDDOWN((1000*DV$1)/DV90,2),ROUND((1000*DV$1)/DV90,2)),IF(DV90="","",0))</f>
        <v/>
      </c>
      <c r="DY90" s="51" t="str">
        <f ca="1">IF(OR(DV90&lt;&gt;"",DW90&lt;&gt;""),RANK(DZ90,DZ$5:INDIRECT(DY$1,TRUE)),"")</f>
        <v/>
      </c>
      <c r="DZ90" s="71" t="str">
        <f t="shared" ca="1" si="151"/>
        <v/>
      </c>
      <c r="EA90" s="71" t="str">
        <f t="shared" ca="1" si="129"/>
        <v/>
      </c>
      <c r="EB90" s="104" t="str">
        <f ca="1">IF(EA90&lt;&gt;"",RANK(EA90,EA$5:INDIRECT(EB$1,TRUE)),"")</f>
        <v/>
      </c>
      <c r="EC90" s="111" t="str">
        <f ca="1">IF(AND('Raw Data'!AN88&lt;&gt;"",'Raw Data'!AN88&lt;&gt;0),ROUNDDOWN('Raw Data'!AN88,Title!$M$1),"")</f>
        <v/>
      </c>
      <c r="ED90" s="109" t="str">
        <f ca="1">IF(AND('Raw Data'!AO88&lt;&gt;"",'Raw Data'!AO88&lt;&gt;0),'Raw Data'!AO88,"")</f>
        <v/>
      </c>
      <c r="EE90" s="97" t="str">
        <f ca="1">IF(AND(EC90&gt;0,EC90&lt;&gt;""),IF(Title!$K$1=0,ROUNDDOWN((1000*EC$1)/EC90,2),ROUND((1000*EC$1)/EC90,2)),IF(EC90="","",0))</f>
        <v/>
      </c>
      <c r="EF90" s="51" t="str">
        <f ca="1">IF(OR(EC90&lt;&gt;"",ED90&lt;&gt;""),RANK(EG90,EG$5:INDIRECT(EF$1,TRUE)),"")</f>
        <v/>
      </c>
      <c r="EG90" s="71" t="str">
        <f t="shared" ca="1" si="152"/>
        <v/>
      </c>
      <c r="EH90" s="71" t="str">
        <f t="shared" ca="1" si="130"/>
        <v/>
      </c>
      <c r="EI90" s="104" t="str">
        <f ca="1">IF(EH90&lt;&gt;"",RANK(EH90,EH$5:INDIRECT(EI$1,TRUE)),"")</f>
        <v/>
      </c>
      <c r="EJ90" s="111" t="str">
        <f ca="1">IF(AND('Raw Data'!AP88&lt;&gt;"",'Raw Data'!AP88&lt;&gt;0),ROUNDDOWN('Raw Data'!AP88,Title!$M$1),"")</f>
        <v/>
      </c>
      <c r="EK90" s="106" t="str">
        <f ca="1">IF(AND('Raw Data'!AQ88&lt;&gt;"",'Raw Data'!AQ88&lt;&gt;0),'Raw Data'!AQ88,"")</f>
        <v/>
      </c>
      <c r="EL90" s="97" t="str">
        <f ca="1">IF(AND(EJ90&gt;0,EJ90&lt;&gt;""),IF(Title!$K$1=0,ROUNDDOWN((1000*EJ$1)/EJ90,2),ROUND((1000*EJ$1)/EJ90,2)),IF(EJ90="","",0))</f>
        <v/>
      </c>
      <c r="EM90" s="51" t="str">
        <f ca="1">IF(OR(EJ90&lt;&gt;"",EK90&lt;&gt;""),RANK(EN90,EN$5:INDIRECT(EM$1,TRUE)),"")</f>
        <v/>
      </c>
      <c r="EN90" s="71" t="str">
        <f t="shared" ca="1" si="153"/>
        <v/>
      </c>
      <c r="EO90" s="71" t="str">
        <f t="shared" ca="1" si="131"/>
        <v/>
      </c>
      <c r="EP90" s="104" t="str">
        <f ca="1">IF(EO90&lt;&gt;"",RANK(EO90,EO$5:INDIRECT(EP$1,TRUE)),"")</f>
        <v/>
      </c>
      <c r="EQ90" s="51" t="str">
        <f t="shared" ca="1" si="154"/>
        <v>$ER$90:$FC$90</v>
      </c>
      <c r="ER90" s="71">
        <f t="shared" si="155"/>
        <v>0</v>
      </c>
      <c r="ES90" s="71">
        <f t="shared" ca="1" si="156"/>
        <v>0</v>
      </c>
      <c r="ET90" s="71">
        <f t="shared" ca="1" si="157"/>
        <v>0</v>
      </c>
      <c r="EU90" s="71">
        <f t="shared" ca="1" si="158"/>
        <v>0</v>
      </c>
      <c r="EV90" s="71">
        <f t="shared" ca="1" si="159"/>
        <v>0</v>
      </c>
      <c r="EW90" s="71">
        <f t="shared" ca="1" si="160"/>
        <v>0</v>
      </c>
      <c r="EX90" s="71">
        <f t="shared" ca="1" si="161"/>
        <v>0</v>
      </c>
      <c r="EY90" s="71">
        <f t="shared" ca="1" si="162"/>
        <v>0</v>
      </c>
      <c r="EZ90" s="71">
        <f t="shared" ca="1" si="163"/>
        <v>0</v>
      </c>
      <c r="FA90" s="71">
        <f t="shared" ca="1" si="164"/>
        <v>0</v>
      </c>
      <c r="FB90" s="71">
        <f t="shared" ca="1" si="165"/>
        <v>0</v>
      </c>
      <c r="FC90" s="71">
        <f t="shared" ca="1" si="166"/>
        <v>0</v>
      </c>
      <c r="FD90" s="71">
        <f t="shared" ca="1" si="167"/>
        <v>0</v>
      </c>
      <c r="FE90" s="71">
        <f t="shared" ca="1" si="168"/>
        <v>0</v>
      </c>
      <c r="FF90" s="71">
        <f t="shared" ca="1" si="169"/>
        <v>0</v>
      </c>
      <c r="FG90" s="71">
        <f t="shared" ca="1" si="170"/>
        <v>0</v>
      </c>
      <c r="FH90" s="71">
        <f t="shared" ca="1" si="171"/>
        <v>0</v>
      </c>
      <c r="FI90" s="71">
        <f t="shared" ca="1" si="172"/>
        <v>0</v>
      </c>
      <c r="FJ90" s="71">
        <f t="shared" ca="1" si="173"/>
        <v>0</v>
      </c>
      <c r="FK90" s="71">
        <f t="shared" ca="1" si="174"/>
        <v>0</v>
      </c>
      <c r="FL90" s="51" t="str">
        <f t="shared" si="175"/>
        <v>$FM$90:$FX$90</v>
      </c>
      <c r="FM90" s="72">
        <f t="shared" si="176"/>
        <v>0</v>
      </c>
      <c r="FN90" s="51">
        <f t="shared" si="177"/>
        <v>0</v>
      </c>
      <c r="FO90" s="51">
        <f t="shared" si="178"/>
        <v>0</v>
      </c>
      <c r="FP90" s="51">
        <f t="shared" si="179"/>
        <v>0</v>
      </c>
      <c r="FQ90" s="51">
        <f t="shared" si="180"/>
        <v>0</v>
      </c>
      <c r="FR90" s="51">
        <f t="shared" si="181"/>
        <v>0</v>
      </c>
      <c r="FS90" s="51">
        <f t="shared" si="182"/>
        <v>0</v>
      </c>
      <c r="FT90" s="51">
        <f t="shared" si="183"/>
        <v>0</v>
      </c>
      <c r="FU90" s="51">
        <f t="shared" si="184"/>
        <v>0</v>
      </c>
      <c r="FV90" s="51">
        <f t="shared" si="185"/>
        <v>0</v>
      </c>
      <c r="FW90" s="51">
        <f t="shared" si="186"/>
        <v>0</v>
      </c>
      <c r="FX90" s="51">
        <f t="shared" si="187"/>
        <v>0</v>
      </c>
      <c r="FY90" s="51">
        <f t="shared" si="188"/>
        <v>0</v>
      </c>
      <c r="FZ90" s="51">
        <f t="shared" si="189"/>
        <v>0</v>
      </c>
      <c r="GA90" s="51">
        <f t="shared" si="190"/>
        <v>0</v>
      </c>
      <c r="GB90" s="51">
        <f t="shared" si="191"/>
        <v>0</v>
      </c>
      <c r="GC90" s="51">
        <f t="shared" si="192"/>
        <v>0</v>
      </c>
      <c r="GD90" s="51">
        <f t="shared" si="193"/>
        <v>0</v>
      </c>
      <c r="GE90" s="51">
        <f t="shared" si="194"/>
        <v>0</v>
      </c>
      <c r="GF90" s="51">
        <f t="shared" si="195"/>
        <v>0</v>
      </c>
      <c r="GG90" s="51" t="str">
        <f t="shared" si="196"/>
        <v>GS90</v>
      </c>
      <c r="GH90" s="71">
        <f ca="1">GetDiscardScore($ER90:ER90,GH$1)</f>
        <v>0</v>
      </c>
      <c r="GI90" s="71">
        <f ca="1">GetDiscardScore($ER90:ES90,GI$1)</f>
        <v>0</v>
      </c>
      <c r="GJ90" s="71">
        <f ca="1">GetDiscardScore($ER90:ET90,GJ$1)</f>
        <v>0</v>
      </c>
      <c r="GK90" s="71">
        <f ca="1">GetDiscardScore($ER90:EU90,GK$1)</f>
        <v>0</v>
      </c>
      <c r="GL90" s="71">
        <f ca="1">GetDiscardScore($ER90:EV90,GL$1)</f>
        <v>0</v>
      </c>
      <c r="GM90" s="71">
        <f ca="1">GetDiscardScore($ER90:EW90,GM$1)</f>
        <v>0</v>
      </c>
      <c r="GN90" s="71">
        <f ca="1">GetDiscardScore($ER90:EX90,GN$1)</f>
        <v>0</v>
      </c>
      <c r="GO90" s="71">
        <f ca="1">GetDiscardScore($ER90:EY90,GO$1)</f>
        <v>0</v>
      </c>
      <c r="GP90" s="71">
        <f ca="1">GetDiscardScore($ER90:EZ90,GP$1)</f>
        <v>0</v>
      </c>
      <c r="GQ90" s="71">
        <f ca="1">GetDiscardScore($ER90:FA90,GQ$1)</f>
        <v>0</v>
      </c>
      <c r="GR90" s="71">
        <f ca="1">GetDiscardScore($ER90:FB90,GR$1)</f>
        <v>0</v>
      </c>
      <c r="GS90" s="71">
        <f ca="1">GetDiscardScore($ER90:FC90,GS$1)</f>
        <v>0</v>
      </c>
      <c r="GT90" s="71">
        <f ca="1">GetDiscardScore($ER90:FD90,GT$1)</f>
        <v>0</v>
      </c>
      <c r="GU90" s="71">
        <f ca="1">GetDiscardScore($ER90:FE90,GU$1)</f>
        <v>0</v>
      </c>
      <c r="GV90" s="71">
        <f ca="1">GetDiscardScore($ER90:FF90,GV$1)</f>
        <v>0</v>
      </c>
      <c r="GW90" s="71">
        <f ca="1">GetDiscardScore($ER90:FG90,GW$1)</f>
        <v>0</v>
      </c>
      <c r="GX90" s="71">
        <f ca="1">GetDiscardScore($ER90:FH90,GX$1)</f>
        <v>0</v>
      </c>
      <c r="GY90" s="71">
        <f ca="1">GetDiscardScore($ER90:FI90,GY$1)</f>
        <v>0</v>
      </c>
      <c r="GZ90" s="71">
        <f ca="1">GetDiscardScore($ER90:FJ90,GZ$1)</f>
        <v>0</v>
      </c>
      <c r="HA90" s="71">
        <f ca="1">GetDiscardScore($ER90:FK90,HA$1)</f>
        <v>0</v>
      </c>
      <c r="HB90" s="73" t="str">
        <f t="shared" ca="1" si="197"/>
        <v/>
      </c>
      <c r="HC90" s="72" t="str">
        <f ca="1">IF(HB90&lt;&gt;"",RANK(HB90,HB$5:INDIRECT(HC$1,TRUE),0),"")</f>
        <v/>
      </c>
      <c r="HD90" s="70" t="str">
        <f t="shared" ca="1" si="198"/>
        <v/>
      </c>
    </row>
    <row r="91" spans="1:212" s="51" customFormat="1" ht="11.25">
      <c r="A91" s="41">
        <v>87</v>
      </c>
      <c r="B91" s="41" t="str">
        <f ca="1">IF('Raw Data'!B89&lt;&gt;"",'Raw Data'!B89,"")</f>
        <v/>
      </c>
      <c r="C91" s="51" t="str">
        <f ca="1">IF('Raw Data'!C89&lt;&gt;"",'Raw Data'!C89,"")</f>
        <v/>
      </c>
      <c r="D91" s="42" t="str">
        <f t="shared" ca="1" si="132"/>
        <v/>
      </c>
      <c r="E91" s="69" t="str">
        <f t="shared" ca="1" si="133"/>
        <v/>
      </c>
      <c r="F91" s="99" t="str">
        <f t="shared" ca="1" si="111"/>
        <v/>
      </c>
      <c r="G91" s="111" t="str">
        <f ca="1">IF(AND('Raw Data'!D89&lt;&gt;"",'Raw Data'!D89&lt;&gt;0),ROUNDDOWN('Raw Data'!D89,Title!$M$1),"")</f>
        <v/>
      </c>
      <c r="H91" s="109" t="str">
        <f ca="1">IF(AND('Raw Data'!E89&lt;&gt;"",'Raw Data'!E89&lt;&gt;0),'Raw Data'!E89,"")</f>
        <v/>
      </c>
      <c r="I91" s="97" t="str">
        <f ca="1">IF(AND(G91&lt;&gt;"",G91&gt;0),IF(Title!$K$1=0,ROUNDDOWN((1000*G$1)/G91,2),ROUND((1000*G$1)/G91,2)),IF(G91="","",0))</f>
        <v/>
      </c>
      <c r="J91" s="51" t="str">
        <f ca="1">IF(K91&lt;&gt;0,RANK(K91,K$5:INDIRECT(J$1,TRUE)),"")</f>
        <v/>
      </c>
      <c r="K91" s="71">
        <f t="shared" ca="1" si="199"/>
        <v>0</v>
      </c>
      <c r="L91" s="71" t="str">
        <f t="shared" ca="1" si="112"/>
        <v/>
      </c>
      <c r="M91" s="104" t="str">
        <f ca="1">IF(L91&lt;&gt;"",RANK(L91,L$5:INDIRECT(M$1,TRUE)),"")</f>
        <v/>
      </c>
      <c r="N91" s="111" t="str">
        <f ca="1">IF(AND('Raw Data'!F89&lt;&gt;"",'Raw Data'!F89&lt;&gt;0),ROUNDDOWN('Raw Data'!F89,Title!$M$1),"")</f>
        <v/>
      </c>
      <c r="O91" s="109" t="str">
        <f ca="1">IF(AND('Raw Data'!G89&lt;&gt;"",'Raw Data'!G89&lt;&gt;0),'Raw Data'!G89,"")</f>
        <v/>
      </c>
      <c r="P91" s="97" t="str">
        <f ca="1">IF(AND(N91&gt;0,N91&lt;&gt;""),IF(Title!$K$1=0,ROUNDDOWN((1000*N$1)/N91,2),ROUND((1000*N$1)/N91,2)),IF(N91="","",0))</f>
        <v/>
      </c>
      <c r="Q91" s="51" t="str">
        <f ca="1">IF(OR(N91&lt;&gt;"",O91&lt;&gt;""),RANK(R91,R$5:INDIRECT(Q$1,TRUE)),"")</f>
        <v/>
      </c>
      <c r="R91" s="71" t="str">
        <f t="shared" ca="1" si="134"/>
        <v/>
      </c>
      <c r="S91" s="71" t="str">
        <f t="shared" ca="1" si="113"/>
        <v/>
      </c>
      <c r="T91" s="104" t="str">
        <f ca="1">IF(S91&lt;&gt;"",RANK(S91,S$5:INDIRECT(T$1,TRUE)),"")</f>
        <v/>
      </c>
      <c r="U91" s="111" t="str">
        <f ca="1">IF(AND('Raw Data'!H89&lt;&gt;"",'Raw Data'!H89&lt;&gt;0),ROUNDDOWN('Raw Data'!H89,Title!$M$1),"")</f>
        <v/>
      </c>
      <c r="V91" s="109" t="str">
        <f ca="1">IF(AND('Raw Data'!I89&lt;&gt;"",'Raw Data'!I89&lt;&gt;0),'Raw Data'!I89,"")</f>
        <v/>
      </c>
      <c r="W91" s="97" t="str">
        <f ca="1">IF(AND(U91&gt;0,U91&lt;&gt;""),IF(Title!$K$1=0,ROUNDDOWN((1000*U$1)/U91,2),ROUND((1000*U$1)/U91,2)),IF(U91="","",0))</f>
        <v/>
      </c>
      <c r="X91" s="51" t="str">
        <f ca="1">IF(OR(U91&lt;&gt;"",V91&lt;&gt;""),RANK(Y91,Y$5:INDIRECT(X$1,TRUE)),"")</f>
        <v/>
      </c>
      <c r="Y91" s="71" t="str">
        <f t="shared" ca="1" si="135"/>
        <v/>
      </c>
      <c r="Z91" s="71" t="str">
        <f t="shared" ca="1" si="114"/>
        <v/>
      </c>
      <c r="AA91" s="104" t="str">
        <f ca="1">IF(Z91&lt;&gt;"",RANK(Z91,Z$5:INDIRECT(AA$1,TRUE)),"")</f>
        <v/>
      </c>
      <c r="AB91" s="111" t="str">
        <f ca="1">IF(AND('Raw Data'!J89&lt;&gt;"",'Raw Data'!J89&lt;&gt;0),ROUNDDOWN('Raw Data'!J89,Title!$M$1),"")</f>
        <v/>
      </c>
      <c r="AC91" s="109" t="str">
        <f ca="1">IF(AND('Raw Data'!K89&lt;&gt;"",'Raw Data'!K89&lt;&gt;0),'Raw Data'!K89,"")</f>
        <v/>
      </c>
      <c r="AD91" s="97" t="str">
        <f ca="1">IF(AND(AB91&gt;0,AB91&lt;&gt;""),IF(Title!$K$1=0,ROUNDDOWN((1000*AB$1)/AB91,2),ROUND((1000*AB$1)/AB91,2)),IF(AB91="","",0))</f>
        <v/>
      </c>
      <c r="AE91" s="51" t="str">
        <f ca="1">IF(OR(AB91&lt;&gt;"",AC91&lt;&gt;""),RANK(AF91,AF$5:INDIRECT(AE$1,TRUE)),"")</f>
        <v/>
      </c>
      <c r="AF91" s="71" t="str">
        <f t="shared" ca="1" si="136"/>
        <v/>
      </c>
      <c r="AG91" s="71" t="str">
        <f t="shared" ca="1" si="115"/>
        <v/>
      </c>
      <c r="AH91" s="104" t="str">
        <f ca="1">IF(AG91&lt;&gt;"",RANK(AG91,AG$5:INDIRECT(AH$1,TRUE)),"")</f>
        <v/>
      </c>
      <c r="AI91" s="111" t="str">
        <f ca="1">IF(AND('Raw Data'!L89&lt;&gt;"",'Raw Data'!L89&lt;&gt;0),ROUNDDOWN('Raw Data'!L89,Title!$M$1),"")</f>
        <v/>
      </c>
      <c r="AJ91" s="109" t="str">
        <f ca="1">IF(AND('Raw Data'!M89&lt;&gt;"",'Raw Data'!M89&lt;&gt;0),'Raw Data'!M89,"")</f>
        <v/>
      </c>
      <c r="AK91" s="97" t="str">
        <f ca="1">IF(AND(AI91&gt;0,AI91&lt;&gt;""),IF(Title!$K$1=0,ROUNDDOWN((1000*AI$1)/AI91,2),ROUND((1000*AI$1)/AI91,2)),IF(AI91="","",0))</f>
        <v/>
      </c>
      <c r="AL91" s="51" t="str">
        <f ca="1">IF(OR(AI91&lt;&gt;"",AJ91&lt;&gt;""),RANK(AM91,AM$5:INDIRECT(AL$1,TRUE)),"")</f>
        <v/>
      </c>
      <c r="AM91" s="71" t="str">
        <f t="shared" ca="1" si="137"/>
        <v/>
      </c>
      <c r="AN91" s="71" t="str">
        <f t="shared" ca="1" si="116"/>
        <v/>
      </c>
      <c r="AO91" s="104" t="str">
        <f ca="1">IF(AN91&lt;&gt;"",RANK(AN91,AN$5:INDIRECT(AO$1,TRUE)),"")</f>
        <v/>
      </c>
      <c r="AP91" s="111" t="str">
        <f ca="1">IF(AND('Raw Data'!N89&lt;&gt;"",'Raw Data'!N89&lt;&gt;0),ROUNDDOWN('Raw Data'!N89,Title!$M$1),"")</f>
        <v/>
      </c>
      <c r="AQ91" s="109" t="str">
        <f ca="1">IF(AND('Raw Data'!O89&lt;&gt;"",'Raw Data'!O89&lt;&gt;0),'Raw Data'!O89,"")</f>
        <v/>
      </c>
      <c r="AR91" s="97" t="str">
        <f ca="1">IF(AND(AP91&gt;0,AP91&lt;&gt;""),IF(Title!$K$1=0,ROUNDDOWN((1000*AP$1)/AP91,2),ROUND((1000*AP$1)/AP91,2)),IF(AP91="","",0))</f>
        <v/>
      </c>
      <c r="AS91" s="51" t="str">
        <f ca="1">IF(OR(AP91&lt;&gt;"",AQ91&lt;&gt;""),RANK(AT91,AT$5:INDIRECT(AS$1,TRUE)),"")</f>
        <v/>
      </c>
      <c r="AT91" s="71" t="str">
        <f t="shared" ca="1" si="138"/>
        <v/>
      </c>
      <c r="AU91" s="71" t="str">
        <f t="shared" ca="1" si="117"/>
        <v/>
      </c>
      <c r="AV91" s="104" t="str">
        <f ca="1">IF(AU91&lt;&gt;"",RANK(AU91,AU$5:INDIRECT(AV$1,TRUE)),"")</f>
        <v/>
      </c>
      <c r="AW91" s="111" t="str">
        <f ca="1">IF(AND('Raw Data'!P89&lt;&gt;"",'Raw Data'!P89&lt;&gt;0),ROUNDDOWN('Raw Data'!P89,Title!$M$1),"")</f>
        <v/>
      </c>
      <c r="AX91" s="109" t="str">
        <f ca="1">IF(AND('Raw Data'!Q89&lt;&gt;"",'Raw Data'!Q89&lt;&gt;0),'Raw Data'!Q89,"")</f>
        <v/>
      </c>
      <c r="AY91" s="97" t="str">
        <f ca="1">IF(AND(AW91&gt;0,AW91&lt;&gt;""),IF(Title!$K$1=0,ROUNDDOWN((1000*AW$1)/AW91,2),ROUND((1000*AW$1)/AW91,2)),IF(AW91="","",0))</f>
        <v/>
      </c>
      <c r="AZ91" s="51" t="str">
        <f ca="1">IF(OR(AW91&lt;&gt;"",AX91&lt;&gt;""),RANK(BA91,BA$5:INDIRECT(AZ$1,TRUE)),"")</f>
        <v/>
      </c>
      <c r="BA91" s="71" t="str">
        <f t="shared" ca="1" si="139"/>
        <v/>
      </c>
      <c r="BB91" s="71" t="str">
        <f t="shared" ca="1" si="118"/>
        <v/>
      </c>
      <c r="BC91" s="104" t="str">
        <f ca="1">IF(BB91&lt;&gt;"",RANK(BB91,BB$5:INDIRECT(BC$1,TRUE)),"")</f>
        <v/>
      </c>
      <c r="BD91" s="111" t="str">
        <f ca="1">IF(AND('Raw Data'!R89&lt;&gt;"",'Raw Data'!R89&lt;&gt;0),ROUNDDOWN('Raw Data'!R89,Title!$M$1),"")</f>
        <v/>
      </c>
      <c r="BE91" s="109" t="str">
        <f ca="1">IF(AND('Raw Data'!S89&lt;&gt;"",'Raw Data'!S89&lt;&gt;0),'Raw Data'!S89,"")</f>
        <v/>
      </c>
      <c r="BF91" s="97" t="str">
        <f ca="1">IF(AND(BD91&gt;0,BD91&lt;&gt;""),IF(Title!$K$1=0,ROUNDDOWN((1000*BD$1)/BD91,2),ROUND((1000*BD$1)/BD91,2)),IF(BD91="","",0))</f>
        <v/>
      </c>
      <c r="BG91" s="51" t="str">
        <f ca="1">IF(OR(BD91&lt;&gt;"",BE91&lt;&gt;""),RANK(BH91,BH$5:INDIRECT(BG$1,TRUE)),"")</f>
        <v/>
      </c>
      <c r="BH91" s="71" t="str">
        <f t="shared" ca="1" si="140"/>
        <v/>
      </c>
      <c r="BI91" s="71" t="str">
        <f t="shared" ca="1" si="119"/>
        <v/>
      </c>
      <c r="BJ91" s="104" t="str">
        <f ca="1">IF(BI91&lt;&gt;"",RANK(BI91,BI$5:INDIRECT(BJ$1,TRUE)),"")</f>
        <v/>
      </c>
      <c r="BK91" s="111" t="str">
        <f ca="1">IF(AND('Raw Data'!T89&lt;&gt;"",'Raw Data'!T89&lt;&gt;0),ROUNDDOWN('Raw Data'!T89,Title!$M$1),"")</f>
        <v/>
      </c>
      <c r="BL91" s="109" t="str">
        <f ca="1">IF(AND('Raw Data'!U89&lt;&gt;"",'Raw Data'!U89&lt;&gt;0),'Raw Data'!U89,"")</f>
        <v/>
      </c>
      <c r="BM91" s="97" t="str">
        <f t="shared" ca="1" si="141"/>
        <v/>
      </c>
      <c r="BN91" s="51" t="str">
        <f ca="1">IF(OR(BK91&lt;&gt;"",BL91&lt;&gt;""),RANK(BO91,BO$5:INDIRECT(BN$1,TRUE)),"")</f>
        <v/>
      </c>
      <c r="BO91" s="71" t="str">
        <f t="shared" ca="1" si="142"/>
        <v/>
      </c>
      <c r="BP91" s="71" t="str">
        <f t="shared" ca="1" si="120"/>
        <v/>
      </c>
      <c r="BQ91" s="104" t="str">
        <f ca="1">IF(BP91&lt;&gt;"",RANK(BP91,BP$5:INDIRECT(BQ$1,TRUE)),"")</f>
        <v/>
      </c>
      <c r="BR91" s="111" t="str">
        <f ca="1">IF(AND('Raw Data'!V89&lt;&gt;"",'Raw Data'!V89&lt;&gt;0),ROUNDDOWN('Raw Data'!V89,Title!$M$1),"")</f>
        <v/>
      </c>
      <c r="BS91" s="109" t="str">
        <f ca="1">IF(AND('Raw Data'!W89&lt;&gt;"",'Raw Data'!W89&lt;&gt;0),'Raw Data'!W89,"")</f>
        <v/>
      </c>
      <c r="BT91" s="97" t="str">
        <f ca="1">IF(AND(BR91&gt;0,BR91&lt;&gt;""),IF(Title!$K$1=0,ROUNDDOWN((1000*BR$1)/BR91,2),ROUND((1000*BR$1)/BR91,2)),IF(BR91="","",0))</f>
        <v/>
      </c>
      <c r="BU91" s="51" t="str">
        <f ca="1">IF(OR(BR91&lt;&gt;"",BS91&lt;&gt;""),RANK(BV91,BV$5:INDIRECT(BU$1,TRUE)),"")</f>
        <v/>
      </c>
      <c r="BV91" s="71" t="str">
        <f t="shared" ca="1" si="143"/>
        <v/>
      </c>
      <c r="BW91" s="71" t="str">
        <f t="shared" ca="1" si="121"/>
        <v/>
      </c>
      <c r="BX91" s="104" t="str">
        <f ca="1">IF(BW91&lt;&gt;"",RANK(BW91,BW$5:INDIRECT(BX$1,TRUE)),"")</f>
        <v/>
      </c>
      <c r="BY91" s="111" t="str">
        <f ca="1">IF(AND('Raw Data'!X89&lt;&gt;"",'Raw Data'!X89&lt;&gt;0),ROUNDDOWN('Raw Data'!X89,Title!$M$1),"")</f>
        <v/>
      </c>
      <c r="BZ91" s="109" t="str">
        <f ca="1">IF(AND('Raw Data'!Y89&lt;&gt;"",'Raw Data'!Y89&lt;&gt;0),'Raw Data'!Y89,"")</f>
        <v/>
      </c>
      <c r="CA91" s="97" t="str">
        <f ca="1">IF(AND(BY91&gt;0,BY91&lt;&gt;""),IF(Title!$K$1=0,ROUNDDOWN((1000*BY$1)/BY91,2),ROUND((1000*BY$1)/BY91,2)),IF(BY91="","",0))</f>
        <v/>
      </c>
      <c r="CB91" s="51" t="str">
        <f ca="1">IF(OR(BY91&lt;&gt;"",BZ91&lt;&gt;""),RANK(CC91,CC$5:INDIRECT(CB$1,TRUE)),"")</f>
        <v/>
      </c>
      <c r="CC91" s="71" t="str">
        <f t="shared" ca="1" si="144"/>
        <v/>
      </c>
      <c r="CD91" s="71" t="str">
        <f t="shared" ca="1" si="122"/>
        <v/>
      </c>
      <c r="CE91" s="104" t="str">
        <f ca="1">IF(CD91&lt;&gt;"",RANK(CD91,CD$5:INDIRECT(CE$1,TRUE)),"")</f>
        <v/>
      </c>
      <c r="CF91" s="111" t="str">
        <f ca="1">IF(AND('Raw Data'!Z89&lt;&gt;"",'Raw Data'!Z89&lt;&gt;0),ROUNDDOWN('Raw Data'!Z89,Title!$M$1),"")</f>
        <v/>
      </c>
      <c r="CG91" s="109" t="str">
        <f ca="1">IF(AND('Raw Data'!AA89&lt;&gt;"",'Raw Data'!AA89&lt;&gt;0),'Raw Data'!AA89,"")</f>
        <v/>
      </c>
      <c r="CH91" s="97" t="str">
        <f ca="1">IF(AND(CF91&gt;0,CF91&lt;&gt;""),IF(Title!$K$1=0,ROUNDDOWN((1000*CF$1)/CF91,2),ROUND((1000*CF$1)/CF91,2)),IF(CF91="","",0))</f>
        <v/>
      </c>
      <c r="CI91" s="51" t="str">
        <f ca="1">IF(OR(CF91&lt;&gt;"",CG91&lt;&gt;""),RANK(CJ91,CJ$5:INDIRECT(CI$1,TRUE)),"")</f>
        <v/>
      </c>
      <c r="CJ91" s="71" t="str">
        <f t="shared" ca="1" si="145"/>
        <v/>
      </c>
      <c r="CK91" s="71" t="str">
        <f t="shared" ca="1" si="123"/>
        <v/>
      </c>
      <c r="CL91" s="104" t="str">
        <f ca="1">IF(CK91&lt;&gt;"",RANK(CK91,CK$5:INDIRECT(CL$1,TRUE)),"")</f>
        <v/>
      </c>
      <c r="CM91" s="111" t="str">
        <f ca="1">IF(AND('Raw Data'!AB89&lt;&gt;"",'Raw Data'!AB89&lt;&gt;0),ROUNDDOWN('Raw Data'!AB89,Title!$M$1),"")</f>
        <v/>
      </c>
      <c r="CN91" s="109" t="str">
        <f ca="1">IF(AND('Raw Data'!AC89&lt;&gt;"",'Raw Data'!AC89&lt;&gt;0),'Raw Data'!AC89,"")</f>
        <v/>
      </c>
      <c r="CO91" s="97" t="str">
        <f ca="1">IF(AND(CM91&gt;0,CM91&lt;&gt;""),IF(Title!$K$1=0,ROUNDDOWN((1000*CM$1)/CM91,2),ROUND((1000*CM$1)/CM91,2)),IF(CM91="","",0))</f>
        <v/>
      </c>
      <c r="CP91" s="51" t="str">
        <f ca="1">IF(OR(CM91&lt;&gt;"",CN91&lt;&gt;""),RANK(CQ91,CQ$5:INDIRECT(CP$1,TRUE)),"")</f>
        <v/>
      </c>
      <c r="CQ91" s="71" t="str">
        <f t="shared" ca="1" si="146"/>
        <v/>
      </c>
      <c r="CR91" s="71" t="str">
        <f t="shared" ca="1" si="124"/>
        <v/>
      </c>
      <c r="CS91" s="104" t="str">
        <f ca="1">IF(CR91&lt;&gt;"",RANK(CR91,CR$5:INDIRECT(CS$1,TRUE)),"")</f>
        <v/>
      </c>
      <c r="CT91" s="111" t="str">
        <f ca="1">IF(AND('Raw Data'!AD89&lt;&gt;"",'Raw Data'!AD89&lt;&gt;0),ROUNDDOWN('Raw Data'!AD89,Title!$M$1),"")</f>
        <v/>
      </c>
      <c r="CU91" s="109" t="str">
        <f ca="1">IF(AND('Raw Data'!AE89&lt;&gt;"",'Raw Data'!AE89&lt;&gt;0),'Raw Data'!AE89,"")</f>
        <v/>
      </c>
      <c r="CV91" s="97" t="str">
        <f ca="1">IF(AND(CT91&gt;0,CT91&lt;&gt;""),IF(Title!$K$1=0,ROUNDDOWN((1000*CT$1)/CT91,2),ROUND((1000*CT$1)/CT91,2)),IF(CT91="","",0))</f>
        <v/>
      </c>
      <c r="CW91" s="51" t="str">
        <f ca="1">IF(OR(CT91&lt;&gt;"",CU91&lt;&gt;""),RANK(CX91,CX$5:INDIRECT(CW$1,TRUE)),"")</f>
        <v/>
      </c>
      <c r="CX91" s="71" t="str">
        <f t="shared" ca="1" si="147"/>
        <v/>
      </c>
      <c r="CY91" s="71" t="str">
        <f t="shared" ca="1" si="125"/>
        <v/>
      </c>
      <c r="CZ91" s="104" t="str">
        <f ca="1">IF(CY91&lt;&gt;"",RANK(CY91,CY$5:INDIRECT(CZ$1,TRUE)),"")</f>
        <v/>
      </c>
      <c r="DA91" s="111" t="str">
        <f ca="1">IF(AND('Raw Data'!AF89&lt;&gt;"",'Raw Data'!AF89&lt;&gt;0),ROUNDDOWN('Raw Data'!AF89,Title!$M$1),"")</f>
        <v/>
      </c>
      <c r="DB91" s="109" t="str">
        <f ca="1">IF(AND('Raw Data'!AG89&lt;&gt;"",'Raw Data'!AG89&lt;&gt;0),'Raw Data'!AG89,"")</f>
        <v/>
      </c>
      <c r="DC91" s="97" t="str">
        <f ca="1">IF(AND(DA91&gt;0,DA91&lt;&gt;""),IF(Title!$K$1=0,ROUNDDOWN((1000*DA$1)/DA91,2),ROUND((1000*DA$1)/DA91,2)),IF(DA91="","",0))</f>
        <v/>
      </c>
      <c r="DD91" s="51" t="str">
        <f ca="1">IF(OR(DA91&lt;&gt;"",DB91&lt;&gt;""),RANK(DE91,DE$5:INDIRECT(DD$1,TRUE)),"")</f>
        <v/>
      </c>
      <c r="DE91" s="71" t="str">
        <f t="shared" ca="1" si="148"/>
        <v/>
      </c>
      <c r="DF91" s="71" t="str">
        <f t="shared" ca="1" si="126"/>
        <v/>
      </c>
      <c r="DG91" s="104" t="str">
        <f ca="1">IF(DF91&lt;&gt;"",RANK(DF91,DF$5:INDIRECT(DG$1,TRUE)),"")</f>
        <v/>
      </c>
      <c r="DH91" s="111" t="str">
        <f ca="1">IF(AND('Raw Data'!AH89&lt;&gt;"",'Raw Data'!AH89&lt;&gt;0),ROUNDDOWN('Raw Data'!AH89,Title!$M$1),"")</f>
        <v/>
      </c>
      <c r="DI91" s="109" t="str">
        <f ca="1">IF(AND('Raw Data'!AI89&lt;&gt;"",'Raw Data'!AI89&lt;&gt;0),'Raw Data'!AI89,"")</f>
        <v/>
      </c>
      <c r="DJ91" s="97" t="str">
        <f ca="1">IF(AND(DH91&gt;0,DH91&lt;&gt;""),IF(Title!$K$1=0,ROUNDDOWN((1000*DH$1)/DH91,2),ROUND((1000*DH$1)/DH91,2)),IF(DH91="","",0))</f>
        <v/>
      </c>
      <c r="DK91" s="51" t="str">
        <f ca="1">IF(OR(DH91&lt;&gt;"",DI91&lt;&gt;""),RANK(DL91,DL$5:INDIRECT(DK$1,TRUE)),"")</f>
        <v/>
      </c>
      <c r="DL91" s="71" t="str">
        <f t="shared" ca="1" si="149"/>
        <v/>
      </c>
      <c r="DM91" s="71" t="str">
        <f t="shared" ca="1" si="127"/>
        <v/>
      </c>
      <c r="DN91" s="104" t="str">
        <f ca="1">IF(DM91&lt;&gt;"",RANK(DM91,DM$5:INDIRECT(DN$1,TRUE)),"")</f>
        <v/>
      </c>
      <c r="DO91" s="111" t="str">
        <f ca="1">IF(AND('Raw Data'!AJ89&lt;&gt;"",'Raw Data'!AJ89&lt;&gt;0),ROUNDDOWN('Raw Data'!AJ89,Title!$M$1),"")</f>
        <v/>
      </c>
      <c r="DP91" s="109" t="str">
        <f ca="1">IF(AND('Raw Data'!AK89&lt;&gt;"",'Raw Data'!AK89&lt;&gt;0),'Raw Data'!AK89,"")</f>
        <v/>
      </c>
      <c r="DQ91" s="97" t="str">
        <f ca="1">IF(AND(DO91&gt;0,DO91&lt;&gt;""),IF(Title!$K$1=0,ROUNDDOWN((1000*DO$1)/DO91,2),ROUND((1000*DO$1)/DO91,2)),IF(DO91="","",0))</f>
        <v/>
      </c>
      <c r="DR91" s="51" t="str">
        <f ca="1">IF(OR(DO91&lt;&gt;"",DP91&lt;&gt;""),RANK(DS91,DS$5:INDIRECT(DR$1,TRUE)),"")</f>
        <v/>
      </c>
      <c r="DS91" s="71" t="str">
        <f t="shared" ca="1" si="150"/>
        <v/>
      </c>
      <c r="DT91" s="71" t="str">
        <f t="shared" ca="1" si="128"/>
        <v/>
      </c>
      <c r="DU91" s="104" t="str">
        <f ca="1">IF(DT91&lt;&gt;"",RANK(DT91,DT$5:INDIRECT(DU$1,TRUE)),"")</f>
        <v/>
      </c>
      <c r="DV91" s="111" t="str">
        <f ca="1">IF(AND('Raw Data'!AL89&lt;&gt;"",'Raw Data'!AL89&lt;&gt;0),ROUNDDOWN('Raw Data'!AL89,Title!$M$1),"")</f>
        <v/>
      </c>
      <c r="DW91" s="109" t="str">
        <f ca="1">IF(AND('Raw Data'!AM89&lt;&gt;"",'Raw Data'!AM89&lt;&gt;0),'Raw Data'!AM89,"")</f>
        <v/>
      </c>
      <c r="DX91" s="97" t="str">
        <f ca="1">IF(AND(DV91&gt;0,DV91&lt;&gt;""),IF(Title!$K$1=0,ROUNDDOWN((1000*DV$1)/DV91,2),ROUND((1000*DV$1)/DV91,2)),IF(DV91="","",0))</f>
        <v/>
      </c>
      <c r="DY91" s="51" t="str">
        <f ca="1">IF(OR(DV91&lt;&gt;"",DW91&lt;&gt;""),RANK(DZ91,DZ$5:INDIRECT(DY$1,TRUE)),"")</f>
        <v/>
      </c>
      <c r="DZ91" s="71" t="str">
        <f t="shared" ca="1" si="151"/>
        <v/>
      </c>
      <c r="EA91" s="71" t="str">
        <f t="shared" ca="1" si="129"/>
        <v/>
      </c>
      <c r="EB91" s="104" t="str">
        <f ca="1">IF(EA91&lt;&gt;"",RANK(EA91,EA$5:INDIRECT(EB$1,TRUE)),"")</f>
        <v/>
      </c>
      <c r="EC91" s="111" t="str">
        <f ca="1">IF(AND('Raw Data'!AN89&lt;&gt;"",'Raw Data'!AN89&lt;&gt;0),ROUNDDOWN('Raw Data'!AN89,Title!$M$1),"")</f>
        <v/>
      </c>
      <c r="ED91" s="109" t="str">
        <f ca="1">IF(AND('Raw Data'!AO89&lt;&gt;"",'Raw Data'!AO89&lt;&gt;0),'Raw Data'!AO89,"")</f>
        <v/>
      </c>
      <c r="EE91" s="97" t="str">
        <f ca="1">IF(AND(EC91&gt;0,EC91&lt;&gt;""),IF(Title!$K$1=0,ROUNDDOWN((1000*EC$1)/EC91,2),ROUND((1000*EC$1)/EC91,2)),IF(EC91="","",0))</f>
        <v/>
      </c>
      <c r="EF91" s="51" t="str">
        <f ca="1">IF(OR(EC91&lt;&gt;"",ED91&lt;&gt;""),RANK(EG91,EG$5:INDIRECT(EF$1,TRUE)),"")</f>
        <v/>
      </c>
      <c r="EG91" s="71" t="str">
        <f t="shared" ca="1" si="152"/>
        <v/>
      </c>
      <c r="EH91" s="71" t="str">
        <f t="shared" ca="1" si="130"/>
        <v/>
      </c>
      <c r="EI91" s="104" t="str">
        <f ca="1">IF(EH91&lt;&gt;"",RANK(EH91,EH$5:INDIRECT(EI$1,TRUE)),"")</f>
        <v/>
      </c>
      <c r="EJ91" s="111" t="str">
        <f ca="1">IF(AND('Raw Data'!AP89&lt;&gt;"",'Raw Data'!AP89&lt;&gt;0),ROUNDDOWN('Raw Data'!AP89,Title!$M$1),"")</f>
        <v/>
      </c>
      <c r="EK91" s="106" t="str">
        <f ca="1">IF(AND('Raw Data'!AQ89&lt;&gt;"",'Raw Data'!AQ89&lt;&gt;0),'Raw Data'!AQ89,"")</f>
        <v/>
      </c>
      <c r="EL91" s="97" t="str">
        <f ca="1">IF(AND(EJ91&gt;0,EJ91&lt;&gt;""),IF(Title!$K$1=0,ROUNDDOWN((1000*EJ$1)/EJ91,2),ROUND((1000*EJ$1)/EJ91,2)),IF(EJ91="","",0))</f>
        <v/>
      </c>
      <c r="EM91" s="51" t="str">
        <f ca="1">IF(OR(EJ91&lt;&gt;"",EK91&lt;&gt;""),RANK(EN91,EN$5:INDIRECT(EM$1,TRUE)),"")</f>
        <v/>
      </c>
      <c r="EN91" s="71" t="str">
        <f t="shared" ca="1" si="153"/>
        <v/>
      </c>
      <c r="EO91" s="71" t="str">
        <f t="shared" ca="1" si="131"/>
        <v/>
      </c>
      <c r="EP91" s="104" t="str">
        <f ca="1">IF(EO91&lt;&gt;"",RANK(EO91,EO$5:INDIRECT(EP$1,TRUE)),"")</f>
        <v/>
      </c>
      <c r="EQ91" s="51" t="str">
        <f t="shared" ca="1" si="154"/>
        <v>$ER$91:$FC$91</v>
      </c>
      <c r="ER91" s="71">
        <f t="shared" si="155"/>
        <v>0</v>
      </c>
      <c r="ES91" s="71">
        <f t="shared" ca="1" si="156"/>
        <v>0</v>
      </c>
      <c r="ET91" s="71">
        <f t="shared" ca="1" si="157"/>
        <v>0</v>
      </c>
      <c r="EU91" s="71">
        <f t="shared" ca="1" si="158"/>
        <v>0</v>
      </c>
      <c r="EV91" s="71">
        <f t="shared" ca="1" si="159"/>
        <v>0</v>
      </c>
      <c r="EW91" s="71">
        <f t="shared" ca="1" si="160"/>
        <v>0</v>
      </c>
      <c r="EX91" s="71">
        <f t="shared" ca="1" si="161"/>
        <v>0</v>
      </c>
      <c r="EY91" s="71">
        <f t="shared" ca="1" si="162"/>
        <v>0</v>
      </c>
      <c r="EZ91" s="71">
        <f t="shared" ca="1" si="163"/>
        <v>0</v>
      </c>
      <c r="FA91" s="71">
        <f t="shared" ca="1" si="164"/>
        <v>0</v>
      </c>
      <c r="FB91" s="71">
        <f t="shared" ca="1" si="165"/>
        <v>0</v>
      </c>
      <c r="FC91" s="71">
        <f t="shared" ca="1" si="166"/>
        <v>0</v>
      </c>
      <c r="FD91" s="71">
        <f t="shared" ca="1" si="167"/>
        <v>0</v>
      </c>
      <c r="FE91" s="71">
        <f t="shared" ca="1" si="168"/>
        <v>0</v>
      </c>
      <c r="FF91" s="71">
        <f t="shared" ca="1" si="169"/>
        <v>0</v>
      </c>
      <c r="FG91" s="71">
        <f t="shared" ca="1" si="170"/>
        <v>0</v>
      </c>
      <c r="FH91" s="71">
        <f t="shared" ca="1" si="171"/>
        <v>0</v>
      </c>
      <c r="FI91" s="71">
        <f t="shared" ca="1" si="172"/>
        <v>0</v>
      </c>
      <c r="FJ91" s="71">
        <f t="shared" ca="1" si="173"/>
        <v>0</v>
      </c>
      <c r="FK91" s="71">
        <f t="shared" ca="1" si="174"/>
        <v>0</v>
      </c>
      <c r="FL91" s="51" t="str">
        <f t="shared" si="175"/>
        <v>$FM$91:$FX$91</v>
      </c>
      <c r="FM91" s="72">
        <f t="shared" si="176"/>
        <v>0</v>
      </c>
      <c r="FN91" s="51">
        <f t="shared" si="177"/>
        <v>0</v>
      </c>
      <c r="FO91" s="51">
        <f t="shared" si="178"/>
        <v>0</v>
      </c>
      <c r="FP91" s="51">
        <f t="shared" si="179"/>
        <v>0</v>
      </c>
      <c r="FQ91" s="51">
        <f t="shared" si="180"/>
        <v>0</v>
      </c>
      <c r="FR91" s="51">
        <f t="shared" si="181"/>
        <v>0</v>
      </c>
      <c r="FS91" s="51">
        <f t="shared" si="182"/>
        <v>0</v>
      </c>
      <c r="FT91" s="51">
        <f t="shared" si="183"/>
        <v>0</v>
      </c>
      <c r="FU91" s="51">
        <f t="shared" si="184"/>
        <v>0</v>
      </c>
      <c r="FV91" s="51">
        <f t="shared" si="185"/>
        <v>0</v>
      </c>
      <c r="FW91" s="51">
        <f t="shared" si="186"/>
        <v>0</v>
      </c>
      <c r="FX91" s="51">
        <f t="shared" si="187"/>
        <v>0</v>
      </c>
      <c r="FY91" s="51">
        <f t="shared" si="188"/>
        <v>0</v>
      </c>
      <c r="FZ91" s="51">
        <f t="shared" si="189"/>
        <v>0</v>
      </c>
      <c r="GA91" s="51">
        <f t="shared" si="190"/>
        <v>0</v>
      </c>
      <c r="GB91" s="51">
        <f t="shared" si="191"/>
        <v>0</v>
      </c>
      <c r="GC91" s="51">
        <f t="shared" si="192"/>
        <v>0</v>
      </c>
      <c r="GD91" s="51">
        <f t="shared" si="193"/>
        <v>0</v>
      </c>
      <c r="GE91" s="51">
        <f t="shared" si="194"/>
        <v>0</v>
      </c>
      <c r="GF91" s="51">
        <f t="shared" si="195"/>
        <v>0</v>
      </c>
      <c r="GG91" s="51" t="str">
        <f t="shared" si="196"/>
        <v>GS91</v>
      </c>
      <c r="GH91" s="71">
        <f ca="1">GetDiscardScore($ER91:ER91,GH$1)</f>
        <v>0</v>
      </c>
      <c r="GI91" s="71">
        <f ca="1">GetDiscardScore($ER91:ES91,GI$1)</f>
        <v>0</v>
      </c>
      <c r="GJ91" s="71">
        <f ca="1">GetDiscardScore($ER91:ET91,GJ$1)</f>
        <v>0</v>
      </c>
      <c r="GK91" s="71">
        <f ca="1">GetDiscardScore($ER91:EU91,GK$1)</f>
        <v>0</v>
      </c>
      <c r="GL91" s="71">
        <f ca="1">GetDiscardScore($ER91:EV91,GL$1)</f>
        <v>0</v>
      </c>
      <c r="GM91" s="71">
        <f ca="1">GetDiscardScore($ER91:EW91,GM$1)</f>
        <v>0</v>
      </c>
      <c r="GN91" s="71">
        <f ca="1">GetDiscardScore($ER91:EX91,GN$1)</f>
        <v>0</v>
      </c>
      <c r="GO91" s="71">
        <f ca="1">GetDiscardScore($ER91:EY91,GO$1)</f>
        <v>0</v>
      </c>
      <c r="GP91" s="71">
        <f ca="1">GetDiscardScore($ER91:EZ91,GP$1)</f>
        <v>0</v>
      </c>
      <c r="GQ91" s="71">
        <f ca="1">GetDiscardScore($ER91:FA91,GQ$1)</f>
        <v>0</v>
      </c>
      <c r="GR91" s="71">
        <f ca="1">GetDiscardScore($ER91:FB91,GR$1)</f>
        <v>0</v>
      </c>
      <c r="GS91" s="71">
        <f ca="1">GetDiscardScore($ER91:FC91,GS$1)</f>
        <v>0</v>
      </c>
      <c r="GT91" s="71">
        <f ca="1">GetDiscardScore($ER91:FD91,GT$1)</f>
        <v>0</v>
      </c>
      <c r="GU91" s="71">
        <f ca="1">GetDiscardScore($ER91:FE91,GU$1)</f>
        <v>0</v>
      </c>
      <c r="GV91" s="71">
        <f ca="1">GetDiscardScore($ER91:FF91,GV$1)</f>
        <v>0</v>
      </c>
      <c r="GW91" s="71">
        <f ca="1">GetDiscardScore($ER91:FG91,GW$1)</f>
        <v>0</v>
      </c>
      <c r="GX91" s="71">
        <f ca="1">GetDiscardScore($ER91:FH91,GX$1)</f>
        <v>0</v>
      </c>
      <c r="GY91" s="71">
        <f ca="1">GetDiscardScore($ER91:FI91,GY$1)</f>
        <v>0</v>
      </c>
      <c r="GZ91" s="71">
        <f ca="1">GetDiscardScore($ER91:FJ91,GZ$1)</f>
        <v>0</v>
      </c>
      <c r="HA91" s="71">
        <f ca="1">GetDiscardScore($ER91:FK91,HA$1)</f>
        <v>0</v>
      </c>
      <c r="HB91" s="73" t="str">
        <f t="shared" ca="1" si="197"/>
        <v/>
      </c>
      <c r="HC91" s="72" t="str">
        <f ca="1">IF(HB91&lt;&gt;"",RANK(HB91,HB$5:INDIRECT(HC$1,TRUE),0),"")</f>
        <v/>
      </c>
      <c r="HD91" s="70" t="str">
        <f t="shared" ca="1" si="198"/>
        <v/>
      </c>
    </row>
    <row r="92" spans="1:212" s="74" customFormat="1" ht="11.25">
      <c r="A92" s="39">
        <v>88</v>
      </c>
      <c r="B92" s="39" t="str">
        <f ca="1">IF('Raw Data'!B90&lt;&gt;"",'Raw Data'!B90,"")</f>
        <v/>
      </c>
      <c r="C92" s="74" t="str">
        <f ca="1">IF('Raw Data'!C90&lt;&gt;"",'Raw Data'!C90,"")</f>
        <v/>
      </c>
      <c r="D92" s="40" t="str">
        <f t="shared" ca="1" si="132"/>
        <v/>
      </c>
      <c r="E92" s="75" t="str">
        <f t="shared" ca="1" si="133"/>
        <v/>
      </c>
      <c r="F92" s="100" t="str">
        <f t="shared" ca="1" si="111"/>
        <v/>
      </c>
      <c r="G92" s="114" t="str">
        <f ca="1">IF(AND('Raw Data'!D90&lt;&gt;"",'Raw Data'!D90&lt;&gt;0),ROUNDDOWN('Raw Data'!D90,Title!$M$1),"")</f>
        <v/>
      </c>
      <c r="H92" s="110" t="str">
        <f ca="1">IF(AND('Raw Data'!E90&lt;&gt;"",'Raw Data'!E90&lt;&gt;0),'Raw Data'!E90,"")</f>
        <v/>
      </c>
      <c r="I92" s="98" t="str">
        <f ca="1">IF(AND(G92&lt;&gt;"",G92&gt;0),IF(Title!$K$1=0,ROUNDDOWN((1000*G$1)/G92,2),ROUND((1000*G$1)/G92,2)),IF(G92="","",0))</f>
        <v/>
      </c>
      <c r="J92" s="74" t="str">
        <f ca="1">IF(K92&lt;&gt;0,RANK(K92,K$5:INDIRECT(J$1,TRUE)),"")</f>
        <v/>
      </c>
      <c r="K92" s="77">
        <f t="shared" ca="1" si="199"/>
        <v>0</v>
      </c>
      <c r="L92" s="77" t="str">
        <f t="shared" ca="1" si="112"/>
        <v/>
      </c>
      <c r="M92" s="105" t="str">
        <f ca="1">IF(L92&lt;&gt;"",RANK(L92,L$5:INDIRECT(M$1,TRUE)),"")</f>
        <v/>
      </c>
      <c r="N92" s="114" t="str">
        <f ca="1">IF(AND('Raw Data'!F90&lt;&gt;"",'Raw Data'!F90&lt;&gt;0),ROUNDDOWN('Raw Data'!F90,Title!$M$1),"")</f>
        <v/>
      </c>
      <c r="O92" s="110" t="str">
        <f ca="1">IF(AND('Raw Data'!G90&lt;&gt;"",'Raw Data'!G90&lt;&gt;0),'Raw Data'!G90,"")</f>
        <v/>
      </c>
      <c r="P92" s="98" t="str">
        <f ca="1">IF(AND(N92&gt;0,N92&lt;&gt;""),IF(Title!$K$1=0,ROUNDDOWN((1000*N$1)/N92,2),ROUND((1000*N$1)/N92,2)),IF(N92="","",0))</f>
        <v/>
      </c>
      <c r="Q92" s="74" t="str">
        <f ca="1">IF(OR(N92&lt;&gt;"",O92&lt;&gt;""),RANK(R92,R$5:INDIRECT(Q$1,TRUE)),"")</f>
        <v/>
      </c>
      <c r="R92" s="77" t="str">
        <f t="shared" ca="1" si="134"/>
        <v/>
      </c>
      <c r="S92" s="77" t="str">
        <f t="shared" ca="1" si="113"/>
        <v/>
      </c>
      <c r="T92" s="105" t="str">
        <f ca="1">IF(S92&lt;&gt;"",RANK(S92,S$5:INDIRECT(T$1,TRUE)),"")</f>
        <v/>
      </c>
      <c r="U92" s="114" t="str">
        <f ca="1">IF(AND('Raw Data'!H90&lt;&gt;"",'Raw Data'!H90&lt;&gt;0),ROUNDDOWN('Raw Data'!H90,Title!$M$1),"")</f>
        <v/>
      </c>
      <c r="V92" s="110" t="str">
        <f ca="1">IF(AND('Raw Data'!I90&lt;&gt;"",'Raw Data'!I90&lt;&gt;0),'Raw Data'!I90,"")</f>
        <v/>
      </c>
      <c r="W92" s="98" t="str">
        <f ca="1">IF(AND(U92&gt;0,U92&lt;&gt;""),IF(Title!$K$1=0,ROUNDDOWN((1000*U$1)/U92,2),ROUND((1000*U$1)/U92,2)),IF(U92="","",0))</f>
        <v/>
      </c>
      <c r="X92" s="74" t="str">
        <f ca="1">IF(OR(U92&lt;&gt;"",V92&lt;&gt;""),RANK(Y92,Y$5:INDIRECT(X$1,TRUE)),"")</f>
        <v/>
      </c>
      <c r="Y92" s="77" t="str">
        <f t="shared" ca="1" si="135"/>
        <v/>
      </c>
      <c r="Z92" s="77" t="str">
        <f t="shared" ca="1" si="114"/>
        <v/>
      </c>
      <c r="AA92" s="105" t="str">
        <f ca="1">IF(Z92&lt;&gt;"",RANK(Z92,Z$5:INDIRECT(AA$1,TRUE)),"")</f>
        <v/>
      </c>
      <c r="AB92" s="114" t="str">
        <f ca="1">IF(AND('Raw Data'!J90&lt;&gt;"",'Raw Data'!J90&lt;&gt;0),ROUNDDOWN('Raw Data'!J90,Title!$M$1),"")</f>
        <v/>
      </c>
      <c r="AC92" s="110" t="str">
        <f ca="1">IF(AND('Raw Data'!K90&lt;&gt;"",'Raw Data'!K90&lt;&gt;0),'Raw Data'!K90,"")</f>
        <v/>
      </c>
      <c r="AD92" s="98" t="str">
        <f ca="1">IF(AND(AB92&gt;0,AB92&lt;&gt;""),IF(Title!$K$1=0,ROUNDDOWN((1000*AB$1)/AB92,2),ROUND((1000*AB$1)/AB92,2)),IF(AB92="","",0))</f>
        <v/>
      </c>
      <c r="AE92" s="74" t="str">
        <f ca="1">IF(OR(AB92&lt;&gt;"",AC92&lt;&gt;""),RANK(AF92,AF$5:INDIRECT(AE$1,TRUE)),"")</f>
        <v/>
      </c>
      <c r="AF92" s="77" t="str">
        <f t="shared" ca="1" si="136"/>
        <v/>
      </c>
      <c r="AG92" s="77" t="str">
        <f t="shared" ca="1" si="115"/>
        <v/>
      </c>
      <c r="AH92" s="105" t="str">
        <f ca="1">IF(AG92&lt;&gt;"",RANK(AG92,AG$5:INDIRECT(AH$1,TRUE)),"")</f>
        <v/>
      </c>
      <c r="AI92" s="114" t="str">
        <f ca="1">IF(AND('Raw Data'!L90&lt;&gt;"",'Raw Data'!L90&lt;&gt;0),ROUNDDOWN('Raw Data'!L90,Title!$M$1),"")</f>
        <v/>
      </c>
      <c r="AJ92" s="110" t="str">
        <f ca="1">IF(AND('Raw Data'!M90&lt;&gt;"",'Raw Data'!M90&lt;&gt;0),'Raw Data'!M90,"")</f>
        <v/>
      </c>
      <c r="AK92" s="98" t="str">
        <f ca="1">IF(AND(AI92&gt;0,AI92&lt;&gt;""),IF(Title!$K$1=0,ROUNDDOWN((1000*AI$1)/AI92,2),ROUND((1000*AI$1)/AI92,2)),IF(AI92="","",0))</f>
        <v/>
      </c>
      <c r="AL92" s="74" t="str">
        <f ca="1">IF(OR(AI92&lt;&gt;"",AJ92&lt;&gt;""),RANK(AM92,AM$5:INDIRECT(AL$1,TRUE)),"")</f>
        <v/>
      </c>
      <c r="AM92" s="77" t="str">
        <f t="shared" ca="1" si="137"/>
        <v/>
      </c>
      <c r="AN92" s="77" t="str">
        <f t="shared" ca="1" si="116"/>
        <v/>
      </c>
      <c r="AO92" s="105" t="str">
        <f ca="1">IF(AN92&lt;&gt;"",RANK(AN92,AN$5:INDIRECT(AO$1,TRUE)),"")</f>
        <v/>
      </c>
      <c r="AP92" s="114" t="str">
        <f ca="1">IF(AND('Raw Data'!N90&lt;&gt;"",'Raw Data'!N90&lt;&gt;0),ROUNDDOWN('Raw Data'!N90,Title!$M$1),"")</f>
        <v/>
      </c>
      <c r="AQ92" s="110" t="str">
        <f ca="1">IF(AND('Raw Data'!O90&lt;&gt;"",'Raw Data'!O90&lt;&gt;0),'Raw Data'!O90,"")</f>
        <v/>
      </c>
      <c r="AR92" s="98" t="str">
        <f ca="1">IF(AND(AP92&gt;0,AP92&lt;&gt;""),IF(Title!$K$1=0,ROUNDDOWN((1000*AP$1)/AP92,2),ROUND((1000*AP$1)/AP92,2)),IF(AP92="","",0))</f>
        <v/>
      </c>
      <c r="AS92" s="74" t="str">
        <f ca="1">IF(OR(AP92&lt;&gt;"",AQ92&lt;&gt;""),RANK(AT92,AT$5:INDIRECT(AS$1,TRUE)),"")</f>
        <v/>
      </c>
      <c r="AT92" s="77" t="str">
        <f t="shared" ca="1" si="138"/>
        <v/>
      </c>
      <c r="AU92" s="77" t="str">
        <f t="shared" ca="1" si="117"/>
        <v/>
      </c>
      <c r="AV92" s="105" t="str">
        <f ca="1">IF(AU92&lt;&gt;"",RANK(AU92,AU$5:INDIRECT(AV$1,TRUE)),"")</f>
        <v/>
      </c>
      <c r="AW92" s="114" t="str">
        <f ca="1">IF(AND('Raw Data'!P90&lt;&gt;"",'Raw Data'!P90&lt;&gt;0),ROUNDDOWN('Raw Data'!P90,Title!$M$1),"")</f>
        <v/>
      </c>
      <c r="AX92" s="110" t="str">
        <f ca="1">IF(AND('Raw Data'!Q90&lt;&gt;"",'Raw Data'!Q90&lt;&gt;0),'Raw Data'!Q90,"")</f>
        <v/>
      </c>
      <c r="AY92" s="98" t="str">
        <f ca="1">IF(AND(AW92&gt;0,AW92&lt;&gt;""),IF(Title!$K$1=0,ROUNDDOWN((1000*AW$1)/AW92,2),ROUND((1000*AW$1)/AW92,2)),IF(AW92="","",0))</f>
        <v/>
      </c>
      <c r="AZ92" s="74" t="str">
        <f ca="1">IF(OR(AW92&lt;&gt;"",AX92&lt;&gt;""),RANK(BA92,BA$5:INDIRECT(AZ$1,TRUE)),"")</f>
        <v/>
      </c>
      <c r="BA92" s="77" t="str">
        <f t="shared" ca="1" si="139"/>
        <v/>
      </c>
      <c r="BB92" s="77" t="str">
        <f t="shared" ca="1" si="118"/>
        <v/>
      </c>
      <c r="BC92" s="105" t="str">
        <f ca="1">IF(BB92&lt;&gt;"",RANK(BB92,BB$5:INDIRECT(BC$1,TRUE)),"")</f>
        <v/>
      </c>
      <c r="BD92" s="114" t="str">
        <f ca="1">IF(AND('Raw Data'!R90&lt;&gt;"",'Raw Data'!R90&lt;&gt;0),ROUNDDOWN('Raw Data'!R90,Title!$M$1),"")</f>
        <v/>
      </c>
      <c r="BE92" s="110" t="str">
        <f ca="1">IF(AND('Raw Data'!S90&lt;&gt;"",'Raw Data'!S90&lt;&gt;0),'Raw Data'!S90,"")</f>
        <v/>
      </c>
      <c r="BF92" s="98" t="str">
        <f ca="1">IF(AND(BD92&gt;0,BD92&lt;&gt;""),IF(Title!$K$1=0,ROUNDDOWN((1000*BD$1)/BD92,2),ROUND((1000*BD$1)/BD92,2)),IF(BD92="","",0))</f>
        <v/>
      </c>
      <c r="BG92" s="74" t="str">
        <f ca="1">IF(OR(BD92&lt;&gt;"",BE92&lt;&gt;""),RANK(BH92,BH$5:INDIRECT(BG$1,TRUE)),"")</f>
        <v/>
      </c>
      <c r="BH92" s="77" t="str">
        <f t="shared" ca="1" si="140"/>
        <v/>
      </c>
      <c r="BI92" s="77" t="str">
        <f t="shared" ca="1" si="119"/>
        <v/>
      </c>
      <c r="BJ92" s="105" t="str">
        <f ca="1">IF(BI92&lt;&gt;"",RANK(BI92,BI$5:INDIRECT(BJ$1,TRUE)),"")</f>
        <v/>
      </c>
      <c r="BK92" s="114" t="str">
        <f ca="1">IF(AND('Raw Data'!T90&lt;&gt;"",'Raw Data'!T90&lt;&gt;0),ROUNDDOWN('Raw Data'!T90,Title!$M$1),"")</f>
        <v/>
      </c>
      <c r="BL92" s="110" t="str">
        <f ca="1">IF(AND('Raw Data'!U90&lt;&gt;"",'Raw Data'!U90&lt;&gt;0),'Raw Data'!U90,"")</f>
        <v/>
      </c>
      <c r="BM92" s="98" t="str">
        <f t="shared" ca="1" si="141"/>
        <v/>
      </c>
      <c r="BN92" s="74" t="str">
        <f ca="1">IF(OR(BK92&lt;&gt;"",BL92&lt;&gt;""),RANK(BO92,BO$5:INDIRECT(BN$1,TRUE)),"")</f>
        <v/>
      </c>
      <c r="BO92" s="77" t="str">
        <f t="shared" ca="1" si="142"/>
        <v/>
      </c>
      <c r="BP92" s="77" t="str">
        <f t="shared" ca="1" si="120"/>
        <v/>
      </c>
      <c r="BQ92" s="105" t="str">
        <f ca="1">IF(BP92&lt;&gt;"",RANK(BP92,BP$5:INDIRECT(BQ$1,TRUE)),"")</f>
        <v/>
      </c>
      <c r="BR92" s="114" t="str">
        <f ca="1">IF(AND('Raw Data'!V90&lt;&gt;"",'Raw Data'!V90&lt;&gt;0),ROUNDDOWN('Raw Data'!V90,Title!$M$1),"")</f>
        <v/>
      </c>
      <c r="BS92" s="110" t="str">
        <f ca="1">IF(AND('Raw Data'!W90&lt;&gt;"",'Raw Data'!W90&lt;&gt;0),'Raw Data'!W90,"")</f>
        <v/>
      </c>
      <c r="BT92" s="98" t="str">
        <f ca="1">IF(AND(BR92&gt;0,BR92&lt;&gt;""),IF(Title!$K$1=0,ROUNDDOWN((1000*BR$1)/BR92,2),ROUND((1000*BR$1)/BR92,2)),IF(BR92="","",0))</f>
        <v/>
      </c>
      <c r="BU92" s="74" t="str">
        <f ca="1">IF(OR(BR92&lt;&gt;"",BS92&lt;&gt;""),RANK(BV92,BV$5:INDIRECT(BU$1,TRUE)),"")</f>
        <v/>
      </c>
      <c r="BV92" s="77" t="str">
        <f t="shared" ca="1" si="143"/>
        <v/>
      </c>
      <c r="BW92" s="77" t="str">
        <f t="shared" ca="1" si="121"/>
        <v/>
      </c>
      <c r="BX92" s="105" t="str">
        <f ca="1">IF(BW92&lt;&gt;"",RANK(BW92,BW$5:INDIRECT(BX$1,TRUE)),"")</f>
        <v/>
      </c>
      <c r="BY92" s="114" t="str">
        <f ca="1">IF(AND('Raw Data'!X90&lt;&gt;"",'Raw Data'!X90&lt;&gt;0),ROUNDDOWN('Raw Data'!X90,Title!$M$1),"")</f>
        <v/>
      </c>
      <c r="BZ92" s="110" t="str">
        <f ca="1">IF(AND('Raw Data'!Y90&lt;&gt;"",'Raw Data'!Y90&lt;&gt;0),'Raw Data'!Y90,"")</f>
        <v/>
      </c>
      <c r="CA92" s="98" t="str">
        <f ca="1">IF(AND(BY92&gt;0,BY92&lt;&gt;""),IF(Title!$K$1=0,ROUNDDOWN((1000*BY$1)/BY92,2),ROUND((1000*BY$1)/BY92,2)),IF(BY92="","",0))</f>
        <v/>
      </c>
      <c r="CB92" s="74" t="str">
        <f ca="1">IF(OR(BY92&lt;&gt;"",BZ92&lt;&gt;""),RANK(CC92,CC$5:INDIRECT(CB$1,TRUE)),"")</f>
        <v/>
      </c>
      <c r="CC92" s="77" t="str">
        <f t="shared" ca="1" si="144"/>
        <v/>
      </c>
      <c r="CD92" s="77" t="str">
        <f t="shared" ca="1" si="122"/>
        <v/>
      </c>
      <c r="CE92" s="105" t="str">
        <f ca="1">IF(CD92&lt;&gt;"",RANK(CD92,CD$5:INDIRECT(CE$1,TRUE)),"")</f>
        <v/>
      </c>
      <c r="CF92" s="114" t="str">
        <f ca="1">IF(AND('Raw Data'!Z90&lt;&gt;"",'Raw Data'!Z90&lt;&gt;0),ROUNDDOWN('Raw Data'!Z90,Title!$M$1),"")</f>
        <v/>
      </c>
      <c r="CG92" s="110" t="str">
        <f ca="1">IF(AND('Raw Data'!AA90&lt;&gt;"",'Raw Data'!AA90&lt;&gt;0),'Raw Data'!AA90,"")</f>
        <v/>
      </c>
      <c r="CH92" s="98" t="str">
        <f ca="1">IF(AND(CF92&gt;0,CF92&lt;&gt;""),IF(Title!$K$1=0,ROUNDDOWN((1000*CF$1)/CF92,2),ROUND((1000*CF$1)/CF92,2)),IF(CF92="","",0))</f>
        <v/>
      </c>
      <c r="CI92" s="74" t="str">
        <f ca="1">IF(OR(CF92&lt;&gt;"",CG92&lt;&gt;""),RANK(CJ92,CJ$5:INDIRECT(CI$1,TRUE)),"")</f>
        <v/>
      </c>
      <c r="CJ92" s="77" t="str">
        <f t="shared" ca="1" si="145"/>
        <v/>
      </c>
      <c r="CK92" s="77" t="str">
        <f t="shared" ca="1" si="123"/>
        <v/>
      </c>
      <c r="CL92" s="105" t="str">
        <f ca="1">IF(CK92&lt;&gt;"",RANK(CK92,CK$5:INDIRECT(CL$1,TRUE)),"")</f>
        <v/>
      </c>
      <c r="CM92" s="114" t="str">
        <f ca="1">IF(AND('Raw Data'!AB90&lt;&gt;"",'Raw Data'!AB90&lt;&gt;0),ROUNDDOWN('Raw Data'!AB90,Title!$M$1),"")</f>
        <v/>
      </c>
      <c r="CN92" s="110" t="str">
        <f ca="1">IF(AND('Raw Data'!AC90&lt;&gt;"",'Raw Data'!AC90&lt;&gt;0),'Raw Data'!AC90,"")</f>
        <v/>
      </c>
      <c r="CO92" s="98" t="str">
        <f ca="1">IF(AND(CM92&gt;0,CM92&lt;&gt;""),IF(Title!$K$1=0,ROUNDDOWN((1000*CM$1)/CM92,2),ROUND((1000*CM$1)/CM92,2)),IF(CM92="","",0))</f>
        <v/>
      </c>
      <c r="CP92" s="74" t="str">
        <f ca="1">IF(OR(CM92&lt;&gt;"",CN92&lt;&gt;""),RANK(CQ92,CQ$5:INDIRECT(CP$1,TRUE)),"")</f>
        <v/>
      </c>
      <c r="CQ92" s="77" t="str">
        <f t="shared" ca="1" si="146"/>
        <v/>
      </c>
      <c r="CR92" s="77" t="str">
        <f t="shared" ca="1" si="124"/>
        <v/>
      </c>
      <c r="CS92" s="105" t="str">
        <f ca="1">IF(CR92&lt;&gt;"",RANK(CR92,CR$5:INDIRECT(CS$1,TRUE)),"")</f>
        <v/>
      </c>
      <c r="CT92" s="114" t="str">
        <f ca="1">IF(AND('Raw Data'!AD90&lt;&gt;"",'Raw Data'!AD90&lt;&gt;0),ROUNDDOWN('Raw Data'!AD90,Title!$M$1),"")</f>
        <v/>
      </c>
      <c r="CU92" s="110" t="str">
        <f ca="1">IF(AND('Raw Data'!AE90&lt;&gt;"",'Raw Data'!AE90&lt;&gt;0),'Raw Data'!AE90,"")</f>
        <v/>
      </c>
      <c r="CV92" s="98" t="str">
        <f ca="1">IF(AND(CT92&gt;0,CT92&lt;&gt;""),IF(Title!$K$1=0,ROUNDDOWN((1000*CT$1)/CT92,2),ROUND((1000*CT$1)/CT92,2)),IF(CT92="","",0))</f>
        <v/>
      </c>
      <c r="CW92" s="74" t="str">
        <f ca="1">IF(OR(CT92&lt;&gt;"",CU92&lt;&gt;""),RANK(CX92,CX$5:INDIRECT(CW$1,TRUE)),"")</f>
        <v/>
      </c>
      <c r="CX92" s="77" t="str">
        <f t="shared" ca="1" si="147"/>
        <v/>
      </c>
      <c r="CY92" s="77" t="str">
        <f t="shared" ca="1" si="125"/>
        <v/>
      </c>
      <c r="CZ92" s="105" t="str">
        <f ca="1">IF(CY92&lt;&gt;"",RANK(CY92,CY$5:INDIRECT(CZ$1,TRUE)),"")</f>
        <v/>
      </c>
      <c r="DA92" s="114" t="str">
        <f ca="1">IF(AND('Raw Data'!AF90&lt;&gt;"",'Raw Data'!AF90&lt;&gt;0),ROUNDDOWN('Raw Data'!AF90,Title!$M$1),"")</f>
        <v/>
      </c>
      <c r="DB92" s="110" t="str">
        <f ca="1">IF(AND('Raw Data'!AG90&lt;&gt;"",'Raw Data'!AG90&lt;&gt;0),'Raw Data'!AG90,"")</f>
        <v/>
      </c>
      <c r="DC92" s="98" t="str">
        <f ca="1">IF(AND(DA92&gt;0,DA92&lt;&gt;""),IF(Title!$K$1=0,ROUNDDOWN((1000*DA$1)/DA92,2),ROUND((1000*DA$1)/DA92,2)),IF(DA92="","",0))</f>
        <v/>
      </c>
      <c r="DD92" s="74" t="str">
        <f ca="1">IF(OR(DA92&lt;&gt;"",DB92&lt;&gt;""),RANK(DE92,DE$5:INDIRECT(DD$1,TRUE)),"")</f>
        <v/>
      </c>
      <c r="DE92" s="77" t="str">
        <f t="shared" ca="1" si="148"/>
        <v/>
      </c>
      <c r="DF92" s="77" t="str">
        <f t="shared" ca="1" si="126"/>
        <v/>
      </c>
      <c r="DG92" s="105" t="str">
        <f ca="1">IF(DF92&lt;&gt;"",RANK(DF92,DF$5:INDIRECT(DG$1,TRUE)),"")</f>
        <v/>
      </c>
      <c r="DH92" s="114" t="str">
        <f ca="1">IF(AND('Raw Data'!AH90&lt;&gt;"",'Raw Data'!AH90&lt;&gt;0),ROUNDDOWN('Raw Data'!AH90,Title!$M$1),"")</f>
        <v/>
      </c>
      <c r="DI92" s="110" t="str">
        <f ca="1">IF(AND('Raw Data'!AI90&lt;&gt;"",'Raw Data'!AI90&lt;&gt;0),'Raw Data'!AI90,"")</f>
        <v/>
      </c>
      <c r="DJ92" s="98" t="str">
        <f ca="1">IF(AND(DH92&gt;0,DH92&lt;&gt;""),IF(Title!$K$1=0,ROUNDDOWN((1000*DH$1)/DH92,2),ROUND((1000*DH$1)/DH92,2)),IF(DH92="","",0))</f>
        <v/>
      </c>
      <c r="DK92" s="74" t="str">
        <f ca="1">IF(OR(DH92&lt;&gt;"",DI92&lt;&gt;""),RANK(DL92,DL$5:INDIRECT(DK$1,TRUE)),"")</f>
        <v/>
      </c>
      <c r="DL92" s="77" t="str">
        <f t="shared" ca="1" si="149"/>
        <v/>
      </c>
      <c r="DM92" s="77" t="str">
        <f t="shared" ca="1" si="127"/>
        <v/>
      </c>
      <c r="DN92" s="105" t="str">
        <f ca="1">IF(DM92&lt;&gt;"",RANK(DM92,DM$5:INDIRECT(DN$1,TRUE)),"")</f>
        <v/>
      </c>
      <c r="DO92" s="114" t="str">
        <f ca="1">IF(AND('Raw Data'!AJ90&lt;&gt;"",'Raw Data'!AJ90&lt;&gt;0),ROUNDDOWN('Raw Data'!AJ90,Title!$M$1),"")</f>
        <v/>
      </c>
      <c r="DP92" s="110" t="str">
        <f ca="1">IF(AND('Raw Data'!AK90&lt;&gt;"",'Raw Data'!AK90&lt;&gt;0),'Raw Data'!AK90,"")</f>
        <v/>
      </c>
      <c r="DQ92" s="98" t="str">
        <f ca="1">IF(AND(DO92&gt;0,DO92&lt;&gt;""),IF(Title!$K$1=0,ROUNDDOWN((1000*DO$1)/DO92,2),ROUND((1000*DO$1)/DO92,2)),IF(DO92="","",0))</f>
        <v/>
      </c>
      <c r="DR92" s="74" t="str">
        <f ca="1">IF(OR(DO92&lt;&gt;"",DP92&lt;&gt;""),RANK(DS92,DS$5:INDIRECT(DR$1,TRUE)),"")</f>
        <v/>
      </c>
      <c r="DS92" s="77" t="str">
        <f t="shared" ca="1" si="150"/>
        <v/>
      </c>
      <c r="DT92" s="77" t="str">
        <f t="shared" ca="1" si="128"/>
        <v/>
      </c>
      <c r="DU92" s="105" t="str">
        <f ca="1">IF(DT92&lt;&gt;"",RANK(DT92,DT$5:INDIRECT(DU$1,TRUE)),"")</f>
        <v/>
      </c>
      <c r="DV92" s="114" t="str">
        <f ca="1">IF(AND('Raw Data'!AL90&lt;&gt;"",'Raw Data'!AL90&lt;&gt;0),ROUNDDOWN('Raw Data'!AL90,Title!$M$1),"")</f>
        <v/>
      </c>
      <c r="DW92" s="110" t="str">
        <f ca="1">IF(AND('Raw Data'!AM90&lt;&gt;"",'Raw Data'!AM90&lt;&gt;0),'Raw Data'!AM90,"")</f>
        <v/>
      </c>
      <c r="DX92" s="98" t="str">
        <f ca="1">IF(AND(DV92&gt;0,DV92&lt;&gt;""),IF(Title!$K$1=0,ROUNDDOWN((1000*DV$1)/DV92,2),ROUND((1000*DV$1)/DV92,2)),IF(DV92="","",0))</f>
        <v/>
      </c>
      <c r="DY92" s="74" t="str">
        <f ca="1">IF(OR(DV92&lt;&gt;"",DW92&lt;&gt;""),RANK(DZ92,DZ$5:INDIRECT(DY$1,TRUE)),"")</f>
        <v/>
      </c>
      <c r="DZ92" s="77" t="str">
        <f t="shared" ca="1" si="151"/>
        <v/>
      </c>
      <c r="EA92" s="77" t="str">
        <f t="shared" ca="1" si="129"/>
        <v/>
      </c>
      <c r="EB92" s="105" t="str">
        <f ca="1">IF(EA92&lt;&gt;"",RANK(EA92,EA$5:INDIRECT(EB$1,TRUE)),"")</f>
        <v/>
      </c>
      <c r="EC92" s="114" t="str">
        <f ca="1">IF(AND('Raw Data'!AN90&lt;&gt;"",'Raw Data'!AN90&lt;&gt;0),ROUNDDOWN('Raw Data'!AN90,Title!$M$1),"")</f>
        <v/>
      </c>
      <c r="ED92" s="110" t="str">
        <f ca="1">IF(AND('Raw Data'!AO90&lt;&gt;"",'Raw Data'!AO90&lt;&gt;0),'Raw Data'!AO90,"")</f>
        <v/>
      </c>
      <c r="EE92" s="98" t="str">
        <f ca="1">IF(AND(EC92&gt;0,EC92&lt;&gt;""),IF(Title!$K$1=0,ROUNDDOWN((1000*EC$1)/EC92,2),ROUND((1000*EC$1)/EC92,2)),IF(EC92="","",0))</f>
        <v/>
      </c>
      <c r="EF92" s="74" t="str">
        <f ca="1">IF(OR(EC92&lt;&gt;"",ED92&lt;&gt;""),RANK(EG92,EG$5:INDIRECT(EF$1,TRUE)),"")</f>
        <v/>
      </c>
      <c r="EG92" s="77" t="str">
        <f t="shared" ca="1" si="152"/>
        <v/>
      </c>
      <c r="EH92" s="77" t="str">
        <f t="shared" ca="1" si="130"/>
        <v/>
      </c>
      <c r="EI92" s="105" t="str">
        <f ca="1">IF(EH92&lt;&gt;"",RANK(EH92,EH$5:INDIRECT(EI$1,TRUE)),"")</f>
        <v/>
      </c>
      <c r="EJ92" s="114" t="str">
        <f ca="1">IF(AND('Raw Data'!AP90&lt;&gt;"",'Raw Data'!AP90&lt;&gt;0),ROUNDDOWN('Raw Data'!AP90,Title!$M$1),"")</f>
        <v/>
      </c>
      <c r="EK92" s="107" t="str">
        <f ca="1">IF(AND('Raw Data'!AQ90&lt;&gt;"",'Raw Data'!AQ90&lt;&gt;0),'Raw Data'!AQ90,"")</f>
        <v/>
      </c>
      <c r="EL92" s="98" t="str">
        <f ca="1">IF(AND(EJ92&gt;0,EJ92&lt;&gt;""),IF(Title!$K$1=0,ROUNDDOWN((1000*EJ$1)/EJ92,2),ROUND((1000*EJ$1)/EJ92,2)),IF(EJ92="","",0))</f>
        <v/>
      </c>
      <c r="EM92" s="74" t="str">
        <f ca="1">IF(OR(EJ92&lt;&gt;"",EK92&lt;&gt;""),RANK(EN92,EN$5:INDIRECT(EM$1,TRUE)),"")</f>
        <v/>
      </c>
      <c r="EN92" s="77" t="str">
        <f t="shared" ca="1" si="153"/>
        <v/>
      </c>
      <c r="EO92" s="77" t="str">
        <f t="shared" ca="1" si="131"/>
        <v/>
      </c>
      <c r="EP92" s="105" t="str">
        <f ca="1">IF(EO92&lt;&gt;"",RANK(EO92,EO$5:INDIRECT(EP$1,TRUE)),"")</f>
        <v/>
      </c>
      <c r="EQ92" s="74" t="str">
        <f t="shared" ca="1" si="154"/>
        <v>$ER$92:$FC$92</v>
      </c>
      <c r="ER92" s="77">
        <f t="shared" si="155"/>
        <v>0</v>
      </c>
      <c r="ES92" s="77">
        <f t="shared" ca="1" si="156"/>
        <v>0</v>
      </c>
      <c r="ET92" s="77">
        <f t="shared" ca="1" si="157"/>
        <v>0</v>
      </c>
      <c r="EU92" s="77">
        <f t="shared" ca="1" si="158"/>
        <v>0</v>
      </c>
      <c r="EV92" s="77">
        <f t="shared" ca="1" si="159"/>
        <v>0</v>
      </c>
      <c r="EW92" s="77">
        <f t="shared" ca="1" si="160"/>
        <v>0</v>
      </c>
      <c r="EX92" s="77">
        <f t="shared" ca="1" si="161"/>
        <v>0</v>
      </c>
      <c r="EY92" s="77">
        <f t="shared" ca="1" si="162"/>
        <v>0</v>
      </c>
      <c r="EZ92" s="77">
        <f t="shared" ca="1" si="163"/>
        <v>0</v>
      </c>
      <c r="FA92" s="77">
        <f t="shared" ca="1" si="164"/>
        <v>0</v>
      </c>
      <c r="FB92" s="77">
        <f t="shared" ca="1" si="165"/>
        <v>0</v>
      </c>
      <c r="FC92" s="77">
        <f t="shared" ca="1" si="166"/>
        <v>0</v>
      </c>
      <c r="FD92" s="77">
        <f t="shared" ca="1" si="167"/>
        <v>0</v>
      </c>
      <c r="FE92" s="77">
        <f t="shared" ca="1" si="168"/>
        <v>0</v>
      </c>
      <c r="FF92" s="77">
        <f t="shared" ca="1" si="169"/>
        <v>0</v>
      </c>
      <c r="FG92" s="77">
        <f t="shared" ca="1" si="170"/>
        <v>0</v>
      </c>
      <c r="FH92" s="77">
        <f t="shared" ca="1" si="171"/>
        <v>0</v>
      </c>
      <c r="FI92" s="77">
        <f t="shared" ca="1" si="172"/>
        <v>0</v>
      </c>
      <c r="FJ92" s="77">
        <f t="shared" ca="1" si="173"/>
        <v>0</v>
      </c>
      <c r="FK92" s="77">
        <f t="shared" ca="1" si="174"/>
        <v>0</v>
      </c>
      <c r="FL92" s="74" t="str">
        <f t="shared" si="175"/>
        <v>$FM$92:$FX$92</v>
      </c>
      <c r="FM92" s="78">
        <f t="shared" si="176"/>
        <v>0</v>
      </c>
      <c r="FN92" s="74">
        <f t="shared" si="177"/>
        <v>0</v>
      </c>
      <c r="FO92" s="74">
        <f t="shared" si="178"/>
        <v>0</v>
      </c>
      <c r="FP92" s="74">
        <f t="shared" si="179"/>
        <v>0</v>
      </c>
      <c r="FQ92" s="74">
        <f t="shared" si="180"/>
        <v>0</v>
      </c>
      <c r="FR92" s="74">
        <f t="shared" si="181"/>
        <v>0</v>
      </c>
      <c r="FS92" s="74">
        <f t="shared" si="182"/>
        <v>0</v>
      </c>
      <c r="FT92" s="74">
        <f t="shared" si="183"/>
        <v>0</v>
      </c>
      <c r="FU92" s="74">
        <f t="shared" si="184"/>
        <v>0</v>
      </c>
      <c r="FV92" s="74">
        <f t="shared" si="185"/>
        <v>0</v>
      </c>
      <c r="FW92" s="74">
        <f t="shared" si="186"/>
        <v>0</v>
      </c>
      <c r="FX92" s="74">
        <f t="shared" si="187"/>
        <v>0</v>
      </c>
      <c r="FY92" s="74">
        <f t="shared" si="188"/>
        <v>0</v>
      </c>
      <c r="FZ92" s="74">
        <f t="shared" si="189"/>
        <v>0</v>
      </c>
      <c r="GA92" s="74">
        <f t="shared" si="190"/>
        <v>0</v>
      </c>
      <c r="GB92" s="74">
        <f t="shared" si="191"/>
        <v>0</v>
      </c>
      <c r="GC92" s="74">
        <f t="shared" si="192"/>
        <v>0</v>
      </c>
      <c r="GD92" s="74">
        <f t="shared" si="193"/>
        <v>0</v>
      </c>
      <c r="GE92" s="74">
        <f t="shared" si="194"/>
        <v>0</v>
      </c>
      <c r="GF92" s="74">
        <f t="shared" si="195"/>
        <v>0</v>
      </c>
      <c r="GG92" s="74" t="str">
        <f t="shared" si="196"/>
        <v>GS92</v>
      </c>
      <c r="GH92" s="77">
        <f ca="1">GetDiscardScore($ER92:ER92,GH$1)</f>
        <v>0</v>
      </c>
      <c r="GI92" s="77">
        <f ca="1">GetDiscardScore($ER92:ES92,GI$1)</f>
        <v>0</v>
      </c>
      <c r="GJ92" s="77">
        <f ca="1">GetDiscardScore($ER92:ET92,GJ$1)</f>
        <v>0</v>
      </c>
      <c r="GK92" s="77">
        <f ca="1">GetDiscardScore($ER92:EU92,GK$1)</f>
        <v>0</v>
      </c>
      <c r="GL92" s="77">
        <f ca="1">GetDiscardScore($ER92:EV92,GL$1)</f>
        <v>0</v>
      </c>
      <c r="GM92" s="77">
        <f ca="1">GetDiscardScore($ER92:EW92,GM$1)</f>
        <v>0</v>
      </c>
      <c r="GN92" s="77">
        <f ca="1">GetDiscardScore($ER92:EX92,GN$1)</f>
        <v>0</v>
      </c>
      <c r="GO92" s="77">
        <f ca="1">GetDiscardScore($ER92:EY92,GO$1)</f>
        <v>0</v>
      </c>
      <c r="GP92" s="77">
        <f ca="1">GetDiscardScore($ER92:EZ92,GP$1)</f>
        <v>0</v>
      </c>
      <c r="GQ92" s="77">
        <f ca="1">GetDiscardScore($ER92:FA92,GQ$1)</f>
        <v>0</v>
      </c>
      <c r="GR92" s="77">
        <f ca="1">GetDiscardScore($ER92:FB92,GR$1)</f>
        <v>0</v>
      </c>
      <c r="GS92" s="77">
        <f ca="1">GetDiscardScore($ER92:FC92,GS$1)</f>
        <v>0</v>
      </c>
      <c r="GT92" s="77">
        <f ca="1">GetDiscardScore($ER92:FD92,GT$1)</f>
        <v>0</v>
      </c>
      <c r="GU92" s="77">
        <f ca="1">GetDiscardScore($ER92:FE92,GU$1)</f>
        <v>0</v>
      </c>
      <c r="GV92" s="77">
        <f ca="1">GetDiscardScore($ER92:FF92,GV$1)</f>
        <v>0</v>
      </c>
      <c r="GW92" s="77">
        <f ca="1">GetDiscardScore($ER92:FG92,GW$1)</f>
        <v>0</v>
      </c>
      <c r="GX92" s="77">
        <f ca="1">GetDiscardScore($ER92:FH92,GX$1)</f>
        <v>0</v>
      </c>
      <c r="GY92" s="77">
        <f ca="1">GetDiscardScore($ER92:FI92,GY$1)</f>
        <v>0</v>
      </c>
      <c r="GZ92" s="77">
        <f ca="1">GetDiscardScore($ER92:FJ92,GZ$1)</f>
        <v>0</v>
      </c>
      <c r="HA92" s="77">
        <f ca="1">GetDiscardScore($ER92:FK92,HA$1)</f>
        <v>0</v>
      </c>
      <c r="HB92" s="79" t="str">
        <f t="shared" ca="1" si="197"/>
        <v/>
      </c>
      <c r="HC92" s="78" t="str">
        <f ca="1">IF(HB92&lt;&gt;"",RANK(HB92,HB$5:INDIRECT(HC$1,TRUE),0),"")</f>
        <v/>
      </c>
      <c r="HD92" s="76" t="str">
        <f t="shared" ca="1" si="198"/>
        <v/>
      </c>
    </row>
    <row r="93" spans="1:212" s="74" customFormat="1" ht="11.25">
      <c r="A93" s="39">
        <v>89</v>
      </c>
      <c r="B93" s="39" t="str">
        <f ca="1">IF('Raw Data'!B91&lt;&gt;"",'Raw Data'!B91,"")</f>
        <v/>
      </c>
      <c r="C93" s="74" t="str">
        <f ca="1">IF('Raw Data'!C91&lt;&gt;"",'Raw Data'!C91,"")</f>
        <v/>
      </c>
      <c r="D93" s="40" t="str">
        <f t="shared" ca="1" si="132"/>
        <v/>
      </c>
      <c r="E93" s="75" t="str">
        <f t="shared" ca="1" si="133"/>
        <v/>
      </c>
      <c r="F93" s="100" t="str">
        <f t="shared" ca="1" si="111"/>
        <v/>
      </c>
      <c r="G93" s="114" t="str">
        <f ca="1">IF(AND('Raw Data'!D91&lt;&gt;"",'Raw Data'!D91&lt;&gt;0),ROUNDDOWN('Raw Data'!D91,Title!$M$1),"")</f>
        <v/>
      </c>
      <c r="H93" s="110" t="str">
        <f ca="1">IF(AND('Raw Data'!E91&lt;&gt;"",'Raw Data'!E91&lt;&gt;0),'Raw Data'!E91,"")</f>
        <v/>
      </c>
      <c r="I93" s="98" t="str">
        <f ca="1">IF(AND(G93&lt;&gt;"",G93&gt;0),IF(Title!$K$1=0,ROUNDDOWN((1000*G$1)/G93,2),ROUND((1000*G$1)/G93,2)),IF(G93="","",0))</f>
        <v/>
      </c>
      <c r="J93" s="74" t="str">
        <f ca="1">IF(K93&lt;&gt;0,RANK(K93,K$5:INDIRECT(J$1,TRUE)),"")</f>
        <v/>
      </c>
      <c r="K93" s="77">
        <f t="shared" ca="1" si="199"/>
        <v>0</v>
      </c>
      <c r="L93" s="77" t="str">
        <f t="shared" ca="1" si="112"/>
        <v/>
      </c>
      <c r="M93" s="105" t="str">
        <f ca="1">IF(L93&lt;&gt;"",RANK(L93,L$5:INDIRECT(M$1,TRUE)),"")</f>
        <v/>
      </c>
      <c r="N93" s="114" t="str">
        <f ca="1">IF(AND('Raw Data'!F91&lt;&gt;"",'Raw Data'!F91&lt;&gt;0),ROUNDDOWN('Raw Data'!F91,Title!$M$1),"")</f>
        <v/>
      </c>
      <c r="O93" s="110" t="str">
        <f ca="1">IF(AND('Raw Data'!G91&lt;&gt;"",'Raw Data'!G91&lt;&gt;0),'Raw Data'!G91,"")</f>
        <v/>
      </c>
      <c r="P93" s="98" t="str">
        <f ca="1">IF(AND(N93&gt;0,N93&lt;&gt;""),IF(Title!$K$1=0,ROUNDDOWN((1000*N$1)/N93,2),ROUND((1000*N$1)/N93,2)),IF(N93="","",0))</f>
        <v/>
      </c>
      <c r="Q93" s="74" t="str">
        <f ca="1">IF(OR(N93&lt;&gt;"",O93&lt;&gt;""),RANK(R93,R$5:INDIRECT(Q$1,TRUE)),"")</f>
        <v/>
      </c>
      <c r="R93" s="77" t="str">
        <f t="shared" ca="1" si="134"/>
        <v/>
      </c>
      <c r="S93" s="77" t="str">
        <f t="shared" ca="1" si="113"/>
        <v/>
      </c>
      <c r="T93" s="105" t="str">
        <f ca="1">IF(S93&lt;&gt;"",RANK(S93,S$5:INDIRECT(T$1,TRUE)),"")</f>
        <v/>
      </c>
      <c r="U93" s="114" t="str">
        <f ca="1">IF(AND('Raw Data'!H91&lt;&gt;"",'Raw Data'!H91&lt;&gt;0),ROUNDDOWN('Raw Data'!H91,Title!$M$1),"")</f>
        <v/>
      </c>
      <c r="V93" s="110" t="str">
        <f ca="1">IF(AND('Raw Data'!I91&lt;&gt;"",'Raw Data'!I91&lt;&gt;0),'Raw Data'!I91,"")</f>
        <v/>
      </c>
      <c r="W93" s="98" t="str">
        <f ca="1">IF(AND(U93&gt;0,U93&lt;&gt;""),IF(Title!$K$1=0,ROUNDDOWN((1000*U$1)/U93,2),ROUND((1000*U$1)/U93,2)),IF(U93="","",0))</f>
        <v/>
      </c>
      <c r="X93" s="74" t="str">
        <f ca="1">IF(OR(U93&lt;&gt;"",V93&lt;&gt;""),RANK(Y93,Y$5:INDIRECT(X$1,TRUE)),"")</f>
        <v/>
      </c>
      <c r="Y93" s="77" t="str">
        <f t="shared" ca="1" si="135"/>
        <v/>
      </c>
      <c r="Z93" s="77" t="str">
        <f t="shared" ca="1" si="114"/>
        <v/>
      </c>
      <c r="AA93" s="105" t="str">
        <f ca="1">IF(Z93&lt;&gt;"",RANK(Z93,Z$5:INDIRECT(AA$1,TRUE)),"")</f>
        <v/>
      </c>
      <c r="AB93" s="114" t="str">
        <f ca="1">IF(AND('Raw Data'!J91&lt;&gt;"",'Raw Data'!J91&lt;&gt;0),ROUNDDOWN('Raw Data'!J91,Title!$M$1),"")</f>
        <v/>
      </c>
      <c r="AC93" s="110" t="str">
        <f ca="1">IF(AND('Raw Data'!K91&lt;&gt;"",'Raw Data'!K91&lt;&gt;0),'Raw Data'!K91,"")</f>
        <v/>
      </c>
      <c r="AD93" s="98" t="str">
        <f ca="1">IF(AND(AB93&gt;0,AB93&lt;&gt;""),IF(Title!$K$1=0,ROUNDDOWN((1000*AB$1)/AB93,2),ROUND((1000*AB$1)/AB93,2)),IF(AB93="","",0))</f>
        <v/>
      </c>
      <c r="AE93" s="74" t="str">
        <f ca="1">IF(OR(AB93&lt;&gt;"",AC93&lt;&gt;""),RANK(AF93,AF$5:INDIRECT(AE$1,TRUE)),"")</f>
        <v/>
      </c>
      <c r="AF93" s="77" t="str">
        <f t="shared" ca="1" si="136"/>
        <v/>
      </c>
      <c r="AG93" s="77" t="str">
        <f t="shared" ca="1" si="115"/>
        <v/>
      </c>
      <c r="AH93" s="105" t="str">
        <f ca="1">IF(AG93&lt;&gt;"",RANK(AG93,AG$5:INDIRECT(AH$1,TRUE)),"")</f>
        <v/>
      </c>
      <c r="AI93" s="114" t="str">
        <f ca="1">IF(AND('Raw Data'!L91&lt;&gt;"",'Raw Data'!L91&lt;&gt;0),ROUNDDOWN('Raw Data'!L91,Title!$M$1),"")</f>
        <v/>
      </c>
      <c r="AJ93" s="110" t="str">
        <f ca="1">IF(AND('Raw Data'!M91&lt;&gt;"",'Raw Data'!M91&lt;&gt;0),'Raw Data'!M91,"")</f>
        <v/>
      </c>
      <c r="AK93" s="98" t="str">
        <f ca="1">IF(AND(AI93&gt;0,AI93&lt;&gt;""),IF(Title!$K$1=0,ROUNDDOWN((1000*AI$1)/AI93,2),ROUND((1000*AI$1)/AI93,2)),IF(AI93="","",0))</f>
        <v/>
      </c>
      <c r="AL93" s="74" t="str">
        <f ca="1">IF(OR(AI93&lt;&gt;"",AJ93&lt;&gt;""),RANK(AM93,AM$5:INDIRECT(AL$1,TRUE)),"")</f>
        <v/>
      </c>
      <c r="AM93" s="77" t="str">
        <f t="shared" ca="1" si="137"/>
        <v/>
      </c>
      <c r="AN93" s="77" t="str">
        <f t="shared" ca="1" si="116"/>
        <v/>
      </c>
      <c r="AO93" s="105" t="str">
        <f ca="1">IF(AN93&lt;&gt;"",RANK(AN93,AN$5:INDIRECT(AO$1,TRUE)),"")</f>
        <v/>
      </c>
      <c r="AP93" s="114" t="str">
        <f ca="1">IF(AND('Raw Data'!N91&lt;&gt;"",'Raw Data'!N91&lt;&gt;0),ROUNDDOWN('Raw Data'!N91,Title!$M$1),"")</f>
        <v/>
      </c>
      <c r="AQ93" s="110" t="str">
        <f ca="1">IF(AND('Raw Data'!O91&lt;&gt;"",'Raw Data'!O91&lt;&gt;0),'Raw Data'!O91,"")</f>
        <v/>
      </c>
      <c r="AR93" s="98" t="str">
        <f ca="1">IF(AND(AP93&gt;0,AP93&lt;&gt;""),IF(Title!$K$1=0,ROUNDDOWN((1000*AP$1)/AP93,2),ROUND((1000*AP$1)/AP93,2)),IF(AP93="","",0))</f>
        <v/>
      </c>
      <c r="AS93" s="74" t="str">
        <f ca="1">IF(OR(AP93&lt;&gt;"",AQ93&lt;&gt;""),RANK(AT93,AT$5:INDIRECT(AS$1,TRUE)),"")</f>
        <v/>
      </c>
      <c r="AT93" s="77" t="str">
        <f t="shared" ca="1" si="138"/>
        <v/>
      </c>
      <c r="AU93" s="77" t="str">
        <f t="shared" ca="1" si="117"/>
        <v/>
      </c>
      <c r="AV93" s="105" t="str">
        <f ca="1">IF(AU93&lt;&gt;"",RANK(AU93,AU$5:INDIRECT(AV$1,TRUE)),"")</f>
        <v/>
      </c>
      <c r="AW93" s="114" t="str">
        <f ca="1">IF(AND('Raw Data'!P91&lt;&gt;"",'Raw Data'!P91&lt;&gt;0),ROUNDDOWN('Raw Data'!P91,Title!$M$1),"")</f>
        <v/>
      </c>
      <c r="AX93" s="110" t="str">
        <f ca="1">IF(AND('Raw Data'!Q91&lt;&gt;"",'Raw Data'!Q91&lt;&gt;0),'Raw Data'!Q91,"")</f>
        <v/>
      </c>
      <c r="AY93" s="98" t="str">
        <f ca="1">IF(AND(AW93&gt;0,AW93&lt;&gt;""),IF(Title!$K$1=0,ROUNDDOWN((1000*AW$1)/AW93,2),ROUND((1000*AW$1)/AW93,2)),IF(AW93="","",0))</f>
        <v/>
      </c>
      <c r="AZ93" s="74" t="str">
        <f ca="1">IF(OR(AW93&lt;&gt;"",AX93&lt;&gt;""),RANK(BA93,BA$5:INDIRECT(AZ$1,TRUE)),"")</f>
        <v/>
      </c>
      <c r="BA93" s="77" t="str">
        <f t="shared" ca="1" si="139"/>
        <v/>
      </c>
      <c r="BB93" s="77" t="str">
        <f t="shared" ca="1" si="118"/>
        <v/>
      </c>
      <c r="BC93" s="105" t="str">
        <f ca="1">IF(BB93&lt;&gt;"",RANK(BB93,BB$5:INDIRECT(BC$1,TRUE)),"")</f>
        <v/>
      </c>
      <c r="BD93" s="114" t="str">
        <f ca="1">IF(AND('Raw Data'!R91&lt;&gt;"",'Raw Data'!R91&lt;&gt;0),ROUNDDOWN('Raw Data'!R91,Title!$M$1),"")</f>
        <v/>
      </c>
      <c r="BE93" s="110" t="str">
        <f ca="1">IF(AND('Raw Data'!S91&lt;&gt;"",'Raw Data'!S91&lt;&gt;0),'Raw Data'!S91,"")</f>
        <v/>
      </c>
      <c r="BF93" s="98" t="str">
        <f ca="1">IF(AND(BD93&gt;0,BD93&lt;&gt;""),IF(Title!$K$1=0,ROUNDDOWN((1000*BD$1)/BD93,2),ROUND((1000*BD$1)/BD93,2)),IF(BD93="","",0))</f>
        <v/>
      </c>
      <c r="BG93" s="74" t="str">
        <f ca="1">IF(OR(BD93&lt;&gt;"",BE93&lt;&gt;""),RANK(BH93,BH$5:INDIRECT(BG$1,TRUE)),"")</f>
        <v/>
      </c>
      <c r="BH93" s="77" t="str">
        <f t="shared" ca="1" si="140"/>
        <v/>
      </c>
      <c r="BI93" s="77" t="str">
        <f t="shared" ca="1" si="119"/>
        <v/>
      </c>
      <c r="BJ93" s="105" t="str">
        <f ca="1">IF(BI93&lt;&gt;"",RANK(BI93,BI$5:INDIRECT(BJ$1,TRUE)),"")</f>
        <v/>
      </c>
      <c r="BK93" s="114" t="str">
        <f ca="1">IF(AND('Raw Data'!T91&lt;&gt;"",'Raw Data'!T91&lt;&gt;0),ROUNDDOWN('Raw Data'!T91,Title!$M$1),"")</f>
        <v/>
      </c>
      <c r="BL93" s="110" t="str">
        <f ca="1">IF(AND('Raw Data'!U91&lt;&gt;"",'Raw Data'!U91&lt;&gt;0),'Raw Data'!U91,"")</f>
        <v/>
      </c>
      <c r="BM93" s="98" t="str">
        <f t="shared" ca="1" si="141"/>
        <v/>
      </c>
      <c r="BN93" s="74" t="str">
        <f ca="1">IF(OR(BK93&lt;&gt;"",BL93&lt;&gt;""),RANK(BO93,BO$5:INDIRECT(BN$1,TRUE)),"")</f>
        <v/>
      </c>
      <c r="BO93" s="77" t="str">
        <f t="shared" ca="1" si="142"/>
        <v/>
      </c>
      <c r="BP93" s="77" t="str">
        <f t="shared" ca="1" si="120"/>
        <v/>
      </c>
      <c r="BQ93" s="105" t="str">
        <f ca="1">IF(BP93&lt;&gt;"",RANK(BP93,BP$5:INDIRECT(BQ$1,TRUE)),"")</f>
        <v/>
      </c>
      <c r="BR93" s="114" t="str">
        <f ca="1">IF(AND('Raw Data'!V91&lt;&gt;"",'Raw Data'!V91&lt;&gt;0),ROUNDDOWN('Raw Data'!V91,Title!$M$1),"")</f>
        <v/>
      </c>
      <c r="BS93" s="110" t="str">
        <f ca="1">IF(AND('Raw Data'!W91&lt;&gt;"",'Raw Data'!W91&lt;&gt;0),'Raw Data'!W91,"")</f>
        <v/>
      </c>
      <c r="BT93" s="98" t="str">
        <f ca="1">IF(AND(BR93&gt;0,BR93&lt;&gt;""),IF(Title!$K$1=0,ROUNDDOWN((1000*BR$1)/BR93,2),ROUND((1000*BR$1)/BR93,2)),IF(BR93="","",0))</f>
        <v/>
      </c>
      <c r="BU93" s="74" t="str">
        <f ca="1">IF(OR(BR93&lt;&gt;"",BS93&lt;&gt;""),RANK(BV93,BV$5:INDIRECT(BU$1,TRUE)),"")</f>
        <v/>
      </c>
      <c r="BV93" s="77" t="str">
        <f t="shared" ca="1" si="143"/>
        <v/>
      </c>
      <c r="BW93" s="77" t="str">
        <f t="shared" ca="1" si="121"/>
        <v/>
      </c>
      <c r="BX93" s="105" t="str">
        <f ca="1">IF(BW93&lt;&gt;"",RANK(BW93,BW$5:INDIRECT(BX$1,TRUE)),"")</f>
        <v/>
      </c>
      <c r="BY93" s="114" t="str">
        <f ca="1">IF(AND('Raw Data'!X91&lt;&gt;"",'Raw Data'!X91&lt;&gt;0),ROUNDDOWN('Raw Data'!X91,Title!$M$1),"")</f>
        <v/>
      </c>
      <c r="BZ93" s="110" t="str">
        <f ca="1">IF(AND('Raw Data'!Y91&lt;&gt;"",'Raw Data'!Y91&lt;&gt;0),'Raw Data'!Y91,"")</f>
        <v/>
      </c>
      <c r="CA93" s="98" t="str">
        <f ca="1">IF(AND(BY93&gt;0,BY93&lt;&gt;""),IF(Title!$K$1=0,ROUNDDOWN((1000*BY$1)/BY93,2),ROUND((1000*BY$1)/BY93,2)),IF(BY93="","",0))</f>
        <v/>
      </c>
      <c r="CB93" s="74" t="str">
        <f ca="1">IF(OR(BY93&lt;&gt;"",BZ93&lt;&gt;""),RANK(CC93,CC$5:INDIRECT(CB$1,TRUE)),"")</f>
        <v/>
      </c>
      <c r="CC93" s="77" t="str">
        <f t="shared" ca="1" si="144"/>
        <v/>
      </c>
      <c r="CD93" s="77" t="str">
        <f t="shared" ca="1" si="122"/>
        <v/>
      </c>
      <c r="CE93" s="105" t="str">
        <f ca="1">IF(CD93&lt;&gt;"",RANK(CD93,CD$5:INDIRECT(CE$1,TRUE)),"")</f>
        <v/>
      </c>
      <c r="CF93" s="114" t="str">
        <f ca="1">IF(AND('Raw Data'!Z91&lt;&gt;"",'Raw Data'!Z91&lt;&gt;0),ROUNDDOWN('Raw Data'!Z91,Title!$M$1),"")</f>
        <v/>
      </c>
      <c r="CG93" s="110" t="str">
        <f ca="1">IF(AND('Raw Data'!AA91&lt;&gt;"",'Raw Data'!AA91&lt;&gt;0),'Raw Data'!AA91,"")</f>
        <v/>
      </c>
      <c r="CH93" s="98" t="str">
        <f ca="1">IF(AND(CF93&gt;0,CF93&lt;&gt;""),IF(Title!$K$1=0,ROUNDDOWN((1000*CF$1)/CF93,2),ROUND((1000*CF$1)/CF93,2)),IF(CF93="","",0))</f>
        <v/>
      </c>
      <c r="CI93" s="74" t="str">
        <f ca="1">IF(OR(CF93&lt;&gt;"",CG93&lt;&gt;""),RANK(CJ93,CJ$5:INDIRECT(CI$1,TRUE)),"")</f>
        <v/>
      </c>
      <c r="CJ93" s="77" t="str">
        <f t="shared" ca="1" si="145"/>
        <v/>
      </c>
      <c r="CK93" s="77" t="str">
        <f t="shared" ca="1" si="123"/>
        <v/>
      </c>
      <c r="CL93" s="105" t="str">
        <f ca="1">IF(CK93&lt;&gt;"",RANK(CK93,CK$5:INDIRECT(CL$1,TRUE)),"")</f>
        <v/>
      </c>
      <c r="CM93" s="114" t="str">
        <f ca="1">IF(AND('Raw Data'!AB91&lt;&gt;"",'Raw Data'!AB91&lt;&gt;0),ROUNDDOWN('Raw Data'!AB91,Title!$M$1),"")</f>
        <v/>
      </c>
      <c r="CN93" s="110" t="str">
        <f ca="1">IF(AND('Raw Data'!AC91&lt;&gt;"",'Raw Data'!AC91&lt;&gt;0),'Raw Data'!AC91,"")</f>
        <v/>
      </c>
      <c r="CO93" s="98" t="str">
        <f ca="1">IF(AND(CM93&gt;0,CM93&lt;&gt;""),IF(Title!$K$1=0,ROUNDDOWN((1000*CM$1)/CM93,2),ROUND((1000*CM$1)/CM93,2)),IF(CM93="","",0))</f>
        <v/>
      </c>
      <c r="CP93" s="74" t="str">
        <f ca="1">IF(OR(CM93&lt;&gt;"",CN93&lt;&gt;""),RANK(CQ93,CQ$5:INDIRECT(CP$1,TRUE)),"")</f>
        <v/>
      </c>
      <c r="CQ93" s="77" t="str">
        <f t="shared" ca="1" si="146"/>
        <v/>
      </c>
      <c r="CR93" s="77" t="str">
        <f t="shared" ca="1" si="124"/>
        <v/>
      </c>
      <c r="CS93" s="105" t="str">
        <f ca="1">IF(CR93&lt;&gt;"",RANK(CR93,CR$5:INDIRECT(CS$1,TRUE)),"")</f>
        <v/>
      </c>
      <c r="CT93" s="114" t="str">
        <f ca="1">IF(AND('Raw Data'!AD91&lt;&gt;"",'Raw Data'!AD91&lt;&gt;0),ROUNDDOWN('Raw Data'!AD91,Title!$M$1),"")</f>
        <v/>
      </c>
      <c r="CU93" s="110" t="str">
        <f ca="1">IF(AND('Raw Data'!AE91&lt;&gt;"",'Raw Data'!AE91&lt;&gt;0),'Raw Data'!AE91,"")</f>
        <v/>
      </c>
      <c r="CV93" s="98" t="str">
        <f ca="1">IF(AND(CT93&gt;0,CT93&lt;&gt;""),IF(Title!$K$1=0,ROUNDDOWN((1000*CT$1)/CT93,2),ROUND((1000*CT$1)/CT93,2)),IF(CT93="","",0))</f>
        <v/>
      </c>
      <c r="CW93" s="74" t="str">
        <f ca="1">IF(OR(CT93&lt;&gt;"",CU93&lt;&gt;""),RANK(CX93,CX$5:INDIRECT(CW$1,TRUE)),"")</f>
        <v/>
      </c>
      <c r="CX93" s="77" t="str">
        <f t="shared" ca="1" si="147"/>
        <v/>
      </c>
      <c r="CY93" s="77" t="str">
        <f t="shared" ca="1" si="125"/>
        <v/>
      </c>
      <c r="CZ93" s="105" t="str">
        <f ca="1">IF(CY93&lt;&gt;"",RANK(CY93,CY$5:INDIRECT(CZ$1,TRUE)),"")</f>
        <v/>
      </c>
      <c r="DA93" s="114" t="str">
        <f ca="1">IF(AND('Raw Data'!AF91&lt;&gt;"",'Raw Data'!AF91&lt;&gt;0),ROUNDDOWN('Raw Data'!AF91,Title!$M$1),"")</f>
        <v/>
      </c>
      <c r="DB93" s="110" t="str">
        <f ca="1">IF(AND('Raw Data'!AG91&lt;&gt;"",'Raw Data'!AG91&lt;&gt;0),'Raw Data'!AG91,"")</f>
        <v/>
      </c>
      <c r="DC93" s="98" t="str">
        <f ca="1">IF(AND(DA93&gt;0,DA93&lt;&gt;""),IF(Title!$K$1=0,ROUNDDOWN((1000*DA$1)/DA93,2),ROUND((1000*DA$1)/DA93,2)),IF(DA93="","",0))</f>
        <v/>
      </c>
      <c r="DD93" s="74" t="str">
        <f ca="1">IF(OR(DA93&lt;&gt;"",DB93&lt;&gt;""),RANK(DE93,DE$5:INDIRECT(DD$1,TRUE)),"")</f>
        <v/>
      </c>
      <c r="DE93" s="77" t="str">
        <f t="shared" ca="1" si="148"/>
        <v/>
      </c>
      <c r="DF93" s="77" t="str">
        <f t="shared" ca="1" si="126"/>
        <v/>
      </c>
      <c r="DG93" s="105" t="str">
        <f ca="1">IF(DF93&lt;&gt;"",RANK(DF93,DF$5:INDIRECT(DG$1,TRUE)),"")</f>
        <v/>
      </c>
      <c r="DH93" s="114" t="str">
        <f ca="1">IF(AND('Raw Data'!AH91&lt;&gt;"",'Raw Data'!AH91&lt;&gt;0),ROUNDDOWN('Raw Data'!AH91,Title!$M$1),"")</f>
        <v/>
      </c>
      <c r="DI93" s="110" t="str">
        <f ca="1">IF(AND('Raw Data'!AI91&lt;&gt;"",'Raw Data'!AI91&lt;&gt;0),'Raw Data'!AI91,"")</f>
        <v/>
      </c>
      <c r="DJ93" s="98" t="str">
        <f ca="1">IF(AND(DH93&gt;0,DH93&lt;&gt;""),IF(Title!$K$1=0,ROUNDDOWN((1000*DH$1)/DH93,2),ROUND((1000*DH$1)/DH93,2)),IF(DH93="","",0))</f>
        <v/>
      </c>
      <c r="DK93" s="74" t="str">
        <f ca="1">IF(OR(DH93&lt;&gt;"",DI93&lt;&gt;""),RANK(DL93,DL$5:INDIRECT(DK$1,TRUE)),"")</f>
        <v/>
      </c>
      <c r="DL93" s="77" t="str">
        <f t="shared" ca="1" si="149"/>
        <v/>
      </c>
      <c r="DM93" s="77" t="str">
        <f t="shared" ca="1" si="127"/>
        <v/>
      </c>
      <c r="DN93" s="105" t="str">
        <f ca="1">IF(DM93&lt;&gt;"",RANK(DM93,DM$5:INDIRECT(DN$1,TRUE)),"")</f>
        <v/>
      </c>
      <c r="DO93" s="114" t="str">
        <f ca="1">IF(AND('Raw Data'!AJ91&lt;&gt;"",'Raw Data'!AJ91&lt;&gt;0),ROUNDDOWN('Raw Data'!AJ91,Title!$M$1),"")</f>
        <v/>
      </c>
      <c r="DP93" s="110" t="str">
        <f ca="1">IF(AND('Raw Data'!AK91&lt;&gt;"",'Raw Data'!AK91&lt;&gt;0),'Raw Data'!AK91,"")</f>
        <v/>
      </c>
      <c r="DQ93" s="98" t="str">
        <f ca="1">IF(AND(DO93&gt;0,DO93&lt;&gt;""),IF(Title!$K$1=0,ROUNDDOWN((1000*DO$1)/DO93,2),ROUND((1000*DO$1)/DO93,2)),IF(DO93="","",0))</f>
        <v/>
      </c>
      <c r="DR93" s="74" t="str">
        <f ca="1">IF(OR(DO93&lt;&gt;"",DP93&lt;&gt;""),RANK(DS93,DS$5:INDIRECT(DR$1,TRUE)),"")</f>
        <v/>
      </c>
      <c r="DS93" s="77" t="str">
        <f t="shared" ca="1" si="150"/>
        <v/>
      </c>
      <c r="DT93" s="77" t="str">
        <f t="shared" ca="1" si="128"/>
        <v/>
      </c>
      <c r="DU93" s="105" t="str">
        <f ca="1">IF(DT93&lt;&gt;"",RANK(DT93,DT$5:INDIRECT(DU$1,TRUE)),"")</f>
        <v/>
      </c>
      <c r="DV93" s="114" t="str">
        <f ca="1">IF(AND('Raw Data'!AL91&lt;&gt;"",'Raw Data'!AL91&lt;&gt;0),ROUNDDOWN('Raw Data'!AL91,Title!$M$1),"")</f>
        <v/>
      </c>
      <c r="DW93" s="110" t="str">
        <f ca="1">IF(AND('Raw Data'!AM91&lt;&gt;"",'Raw Data'!AM91&lt;&gt;0),'Raw Data'!AM91,"")</f>
        <v/>
      </c>
      <c r="DX93" s="98" t="str">
        <f ca="1">IF(AND(DV93&gt;0,DV93&lt;&gt;""),IF(Title!$K$1=0,ROUNDDOWN((1000*DV$1)/DV93,2),ROUND((1000*DV$1)/DV93,2)),IF(DV93="","",0))</f>
        <v/>
      </c>
      <c r="DY93" s="74" t="str">
        <f ca="1">IF(OR(DV93&lt;&gt;"",DW93&lt;&gt;""),RANK(DZ93,DZ$5:INDIRECT(DY$1,TRUE)),"")</f>
        <v/>
      </c>
      <c r="DZ93" s="77" t="str">
        <f t="shared" ca="1" si="151"/>
        <v/>
      </c>
      <c r="EA93" s="77" t="str">
        <f t="shared" ca="1" si="129"/>
        <v/>
      </c>
      <c r="EB93" s="105" t="str">
        <f ca="1">IF(EA93&lt;&gt;"",RANK(EA93,EA$5:INDIRECT(EB$1,TRUE)),"")</f>
        <v/>
      </c>
      <c r="EC93" s="114" t="str">
        <f ca="1">IF(AND('Raw Data'!AN91&lt;&gt;"",'Raw Data'!AN91&lt;&gt;0),ROUNDDOWN('Raw Data'!AN91,Title!$M$1),"")</f>
        <v/>
      </c>
      <c r="ED93" s="110" t="str">
        <f ca="1">IF(AND('Raw Data'!AO91&lt;&gt;"",'Raw Data'!AO91&lt;&gt;0),'Raw Data'!AO91,"")</f>
        <v/>
      </c>
      <c r="EE93" s="98" t="str">
        <f ca="1">IF(AND(EC93&gt;0,EC93&lt;&gt;""),IF(Title!$K$1=0,ROUNDDOWN((1000*EC$1)/EC93,2),ROUND((1000*EC$1)/EC93,2)),IF(EC93="","",0))</f>
        <v/>
      </c>
      <c r="EF93" s="74" t="str">
        <f ca="1">IF(OR(EC93&lt;&gt;"",ED93&lt;&gt;""),RANK(EG93,EG$5:INDIRECT(EF$1,TRUE)),"")</f>
        <v/>
      </c>
      <c r="EG93" s="77" t="str">
        <f t="shared" ca="1" si="152"/>
        <v/>
      </c>
      <c r="EH93" s="77" t="str">
        <f t="shared" ca="1" si="130"/>
        <v/>
      </c>
      <c r="EI93" s="105" t="str">
        <f ca="1">IF(EH93&lt;&gt;"",RANK(EH93,EH$5:INDIRECT(EI$1,TRUE)),"")</f>
        <v/>
      </c>
      <c r="EJ93" s="114" t="str">
        <f ca="1">IF(AND('Raw Data'!AP91&lt;&gt;"",'Raw Data'!AP91&lt;&gt;0),ROUNDDOWN('Raw Data'!AP91,Title!$M$1),"")</f>
        <v/>
      </c>
      <c r="EK93" s="107" t="str">
        <f ca="1">IF(AND('Raw Data'!AQ91&lt;&gt;"",'Raw Data'!AQ91&lt;&gt;0),'Raw Data'!AQ91,"")</f>
        <v/>
      </c>
      <c r="EL93" s="98" t="str">
        <f ca="1">IF(AND(EJ93&gt;0,EJ93&lt;&gt;""),IF(Title!$K$1=0,ROUNDDOWN((1000*EJ$1)/EJ93,2),ROUND((1000*EJ$1)/EJ93,2)),IF(EJ93="","",0))</f>
        <v/>
      </c>
      <c r="EM93" s="74" t="str">
        <f ca="1">IF(OR(EJ93&lt;&gt;"",EK93&lt;&gt;""),RANK(EN93,EN$5:INDIRECT(EM$1,TRUE)),"")</f>
        <v/>
      </c>
      <c r="EN93" s="77" t="str">
        <f t="shared" ca="1" si="153"/>
        <v/>
      </c>
      <c r="EO93" s="77" t="str">
        <f t="shared" ca="1" si="131"/>
        <v/>
      </c>
      <c r="EP93" s="105" t="str">
        <f ca="1">IF(EO93&lt;&gt;"",RANK(EO93,EO$5:INDIRECT(EP$1,TRUE)),"")</f>
        <v/>
      </c>
      <c r="EQ93" s="74" t="str">
        <f t="shared" ca="1" si="154"/>
        <v>$ER$93:$FC$93</v>
      </c>
      <c r="ER93" s="77">
        <f t="shared" si="155"/>
        <v>0</v>
      </c>
      <c r="ES93" s="77">
        <f t="shared" ca="1" si="156"/>
        <v>0</v>
      </c>
      <c r="ET93" s="77">
        <f t="shared" ca="1" si="157"/>
        <v>0</v>
      </c>
      <c r="EU93" s="77">
        <f t="shared" ca="1" si="158"/>
        <v>0</v>
      </c>
      <c r="EV93" s="77">
        <f t="shared" ca="1" si="159"/>
        <v>0</v>
      </c>
      <c r="EW93" s="77">
        <f t="shared" ca="1" si="160"/>
        <v>0</v>
      </c>
      <c r="EX93" s="77">
        <f t="shared" ca="1" si="161"/>
        <v>0</v>
      </c>
      <c r="EY93" s="77">
        <f t="shared" ca="1" si="162"/>
        <v>0</v>
      </c>
      <c r="EZ93" s="77">
        <f t="shared" ca="1" si="163"/>
        <v>0</v>
      </c>
      <c r="FA93" s="77">
        <f t="shared" ca="1" si="164"/>
        <v>0</v>
      </c>
      <c r="FB93" s="77">
        <f t="shared" ca="1" si="165"/>
        <v>0</v>
      </c>
      <c r="FC93" s="77">
        <f t="shared" ca="1" si="166"/>
        <v>0</v>
      </c>
      <c r="FD93" s="77">
        <f t="shared" ca="1" si="167"/>
        <v>0</v>
      </c>
      <c r="FE93" s="77">
        <f t="shared" ca="1" si="168"/>
        <v>0</v>
      </c>
      <c r="FF93" s="77">
        <f t="shared" ca="1" si="169"/>
        <v>0</v>
      </c>
      <c r="FG93" s="77">
        <f t="shared" ca="1" si="170"/>
        <v>0</v>
      </c>
      <c r="FH93" s="77">
        <f t="shared" ca="1" si="171"/>
        <v>0</v>
      </c>
      <c r="FI93" s="77">
        <f t="shared" ca="1" si="172"/>
        <v>0</v>
      </c>
      <c r="FJ93" s="77">
        <f t="shared" ca="1" si="173"/>
        <v>0</v>
      </c>
      <c r="FK93" s="77">
        <f t="shared" ca="1" si="174"/>
        <v>0</v>
      </c>
      <c r="FL93" s="74" t="str">
        <f t="shared" si="175"/>
        <v>$FM$93:$FX$93</v>
      </c>
      <c r="FM93" s="78">
        <f t="shared" si="176"/>
        <v>0</v>
      </c>
      <c r="FN93" s="74">
        <f t="shared" si="177"/>
        <v>0</v>
      </c>
      <c r="FO93" s="74">
        <f t="shared" si="178"/>
        <v>0</v>
      </c>
      <c r="FP93" s="74">
        <f t="shared" si="179"/>
        <v>0</v>
      </c>
      <c r="FQ93" s="74">
        <f t="shared" si="180"/>
        <v>0</v>
      </c>
      <c r="FR93" s="74">
        <f t="shared" si="181"/>
        <v>0</v>
      </c>
      <c r="FS93" s="74">
        <f t="shared" si="182"/>
        <v>0</v>
      </c>
      <c r="FT93" s="74">
        <f t="shared" si="183"/>
        <v>0</v>
      </c>
      <c r="FU93" s="74">
        <f t="shared" si="184"/>
        <v>0</v>
      </c>
      <c r="FV93" s="74">
        <f t="shared" si="185"/>
        <v>0</v>
      </c>
      <c r="FW93" s="74">
        <f t="shared" si="186"/>
        <v>0</v>
      </c>
      <c r="FX93" s="74">
        <f t="shared" si="187"/>
        <v>0</v>
      </c>
      <c r="FY93" s="74">
        <f t="shared" si="188"/>
        <v>0</v>
      </c>
      <c r="FZ93" s="74">
        <f t="shared" si="189"/>
        <v>0</v>
      </c>
      <c r="GA93" s="74">
        <f t="shared" si="190"/>
        <v>0</v>
      </c>
      <c r="GB93" s="74">
        <f t="shared" si="191"/>
        <v>0</v>
      </c>
      <c r="GC93" s="74">
        <f t="shared" si="192"/>
        <v>0</v>
      </c>
      <c r="GD93" s="74">
        <f t="shared" si="193"/>
        <v>0</v>
      </c>
      <c r="GE93" s="74">
        <f t="shared" si="194"/>
        <v>0</v>
      </c>
      <c r="GF93" s="74">
        <f t="shared" si="195"/>
        <v>0</v>
      </c>
      <c r="GG93" s="74" t="str">
        <f t="shared" si="196"/>
        <v>GS93</v>
      </c>
      <c r="GH93" s="77">
        <f ca="1">GetDiscardScore($ER93:ER93,GH$1)</f>
        <v>0</v>
      </c>
      <c r="GI93" s="77">
        <f ca="1">GetDiscardScore($ER93:ES93,GI$1)</f>
        <v>0</v>
      </c>
      <c r="GJ93" s="77">
        <f ca="1">GetDiscardScore($ER93:ET93,GJ$1)</f>
        <v>0</v>
      </c>
      <c r="GK93" s="77">
        <f ca="1">GetDiscardScore($ER93:EU93,GK$1)</f>
        <v>0</v>
      </c>
      <c r="GL93" s="77">
        <f ca="1">GetDiscardScore($ER93:EV93,GL$1)</f>
        <v>0</v>
      </c>
      <c r="GM93" s="77">
        <f ca="1">GetDiscardScore($ER93:EW93,GM$1)</f>
        <v>0</v>
      </c>
      <c r="GN93" s="77">
        <f ca="1">GetDiscardScore($ER93:EX93,GN$1)</f>
        <v>0</v>
      </c>
      <c r="GO93" s="77">
        <f ca="1">GetDiscardScore($ER93:EY93,GO$1)</f>
        <v>0</v>
      </c>
      <c r="GP93" s="77">
        <f ca="1">GetDiscardScore($ER93:EZ93,GP$1)</f>
        <v>0</v>
      </c>
      <c r="GQ93" s="77">
        <f ca="1">GetDiscardScore($ER93:FA93,GQ$1)</f>
        <v>0</v>
      </c>
      <c r="GR93" s="77">
        <f ca="1">GetDiscardScore($ER93:FB93,GR$1)</f>
        <v>0</v>
      </c>
      <c r="GS93" s="77">
        <f ca="1">GetDiscardScore($ER93:FC93,GS$1)</f>
        <v>0</v>
      </c>
      <c r="GT93" s="77">
        <f ca="1">GetDiscardScore($ER93:FD93,GT$1)</f>
        <v>0</v>
      </c>
      <c r="GU93" s="77">
        <f ca="1">GetDiscardScore($ER93:FE93,GU$1)</f>
        <v>0</v>
      </c>
      <c r="GV93" s="77">
        <f ca="1">GetDiscardScore($ER93:FF93,GV$1)</f>
        <v>0</v>
      </c>
      <c r="GW93" s="77">
        <f ca="1">GetDiscardScore($ER93:FG93,GW$1)</f>
        <v>0</v>
      </c>
      <c r="GX93" s="77">
        <f ca="1">GetDiscardScore($ER93:FH93,GX$1)</f>
        <v>0</v>
      </c>
      <c r="GY93" s="77">
        <f ca="1">GetDiscardScore($ER93:FI93,GY$1)</f>
        <v>0</v>
      </c>
      <c r="GZ93" s="77">
        <f ca="1">GetDiscardScore($ER93:FJ93,GZ$1)</f>
        <v>0</v>
      </c>
      <c r="HA93" s="77">
        <f ca="1">GetDiscardScore($ER93:FK93,HA$1)</f>
        <v>0</v>
      </c>
      <c r="HB93" s="79" t="str">
        <f t="shared" ca="1" si="197"/>
        <v/>
      </c>
      <c r="HC93" s="78" t="str">
        <f ca="1">IF(HB93&lt;&gt;"",RANK(HB93,HB$5:INDIRECT(HC$1,TRUE),0),"")</f>
        <v/>
      </c>
      <c r="HD93" s="76" t="str">
        <f t="shared" ca="1" si="198"/>
        <v/>
      </c>
    </row>
    <row r="94" spans="1:212" s="74" customFormat="1" ht="11.25">
      <c r="A94" s="39">
        <v>90</v>
      </c>
      <c r="B94" s="39" t="str">
        <f ca="1">IF('Raw Data'!B92&lt;&gt;"",'Raw Data'!B92,"")</f>
        <v/>
      </c>
      <c r="C94" s="74" t="str">
        <f ca="1">IF('Raw Data'!C92&lt;&gt;"",'Raw Data'!C92,"")</f>
        <v/>
      </c>
      <c r="D94" s="40" t="str">
        <f t="shared" ca="1" si="132"/>
        <v/>
      </c>
      <c r="E94" s="75" t="str">
        <f t="shared" ca="1" si="133"/>
        <v/>
      </c>
      <c r="F94" s="100" t="str">
        <f t="shared" ca="1" si="111"/>
        <v/>
      </c>
      <c r="G94" s="114" t="str">
        <f ca="1">IF(AND('Raw Data'!D92&lt;&gt;"",'Raw Data'!D92&lt;&gt;0),ROUNDDOWN('Raw Data'!D92,Title!$M$1),"")</f>
        <v/>
      </c>
      <c r="H94" s="110" t="str">
        <f ca="1">IF(AND('Raw Data'!E92&lt;&gt;"",'Raw Data'!E92&lt;&gt;0),'Raw Data'!E92,"")</f>
        <v/>
      </c>
      <c r="I94" s="98" t="str">
        <f ca="1">IF(AND(G94&lt;&gt;"",G94&gt;0),IF(Title!$K$1=0,ROUNDDOWN((1000*G$1)/G94,2),ROUND((1000*G$1)/G94,2)),IF(G94="","",0))</f>
        <v/>
      </c>
      <c r="J94" s="74" t="str">
        <f ca="1">IF(K94&lt;&gt;0,RANK(K94,K$5:INDIRECT(J$1,TRUE)),"")</f>
        <v/>
      </c>
      <c r="K94" s="77">
        <f t="shared" ca="1" si="199"/>
        <v>0</v>
      </c>
      <c r="L94" s="77" t="str">
        <f t="shared" ca="1" si="112"/>
        <v/>
      </c>
      <c r="M94" s="105" t="str">
        <f ca="1">IF(L94&lt;&gt;"",RANK(L94,L$5:INDIRECT(M$1,TRUE)),"")</f>
        <v/>
      </c>
      <c r="N94" s="114" t="str">
        <f ca="1">IF(AND('Raw Data'!F92&lt;&gt;"",'Raw Data'!F92&lt;&gt;0),ROUNDDOWN('Raw Data'!F92,Title!$M$1),"")</f>
        <v/>
      </c>
      <c r="O94" s="110" t="str">
        <f ca="1">IF(AND('Raw Data'!G92&lt;&gt;"",'Raw Data'!G92&lt;&gt;0),'Raw Data'!G92,"")</f>
        <v/>
      </c>
      <c r="P94" s="98" t="str">
        <f ca="1">IF(AND(N94&gt;0,N94&lt;&gt;""),IF(Title!$K$1=0,ROUNDDOWN((1000*N$1)/N94,2),ROUND((1000*N$1)/N94,2)),IF(N94="","",0))</f>
        <v/>
      </c>
      <c r="Q94" s="74" t="str">
        <f ca="1">IF(OR(N94&lt;&gt;"",O94&lt;&gt;""),RANK(R94,R$5:INDIRECT(Q$1,TRUE)),"")</f>
        <v/>
      </c>
      <c r="R94" s="77" t="str">
        <f t="shared" ca="1" si="134"/>
        <v/>
      </c>
      <c r="S94" s="77" t="str">
        <f t="shared" ca="1" si="113"/>
        <v/>
      </c>
      <c r="T94" s="105" t="str">
        <f ca="1">IF(S94&lt;&gt;"",RANK(S94,S$5:INDIRECT(T$1,TRUE)),"")</f>
        <v/>
      </c>
      <c r="U94" s="114" t="str">
        <f ca="1">IF(AND('Raw Data'!H92&lt;&gt;"",'Raw Data'!H92&lt;&gt;0),ROUNDDOWN('Raw Data'!H92,Title!$M$1),"")</f>
        <v/>
      </c>
      <c r="V94" s="110" t="str">
        <f ca="1">IF(AND('Raw Data'!I92&lt;&gt;"",'Raw Data'!I92&lt;&gt;0),'Raw Data'!I92,"")</f>
        <v/>
      </c>
      <c r="W94" s="98" t="str">
        <f ca="1">IF(AND(U94&gt;0,U94&lt;&gt;""),IF(Title!$K$1=0,ROUNDDOWN((1000*U$1)/U94,2),ROUND((1000*U$1)/U94,2)),IF(U94="","",0))</f>
        <v/>
      </c>
      <c r="X94" s="74" t="str">
        <f ca="1">IF(OR(U94&lt;&gt;"",V94&lt;&gt;""),RANK(Y94,Y$5:INDIRECT(X$1,TRUE)),"")</f>
        <v/>
      </c>
      <c r="Y94" s="77" t="str">
        <f t="shared" ca="1" si="135"/>
        <v/>
      </c>
      <c r="Z94" s="77" t="str">
        <f t="shared" ca="1" si="114"/>
        <v/>
      </c>
      <c r="AA94" s="105" t="str">
        <f ca="1">IF(Z94&lt;&gt;"",RANK(Z94,Z$5:INDIRECT(AA$1,TRUE)),"")</f>
        <v/>
      </c>
      <c r="AB94" s="114" t="str">
        <f ca="1">IF(AND('Raw Data'!J92&lt;&gt;"",'Raw Data'!J92&lt;&gt;0),ROUNDDOWN('Raw Data'!J92,Title!$M$1),"")</f>
        <v/>
      </c>
      <c r="AC94" s="110" t="str">
        <f ca="1">IF(AND('Raw Data'!K92&lt;&gt;"",'Raw Data'!K92&lt;&gt;0),'Raw Data'!K92,"")</f>
        <v/>
      </c>
      <c r="AD94" s="98" t="str">
        <f ca="1">IF(AND(AB94&gt;0,AB94&lt;&gt;""),IF(Title!$K$1=0,ROUNDDOWN((1000*AB$1)/AB94,2),ROUND((1000*AB$1)/AB94,2)),IF(AB94="","",0))</f>
        <v/>
      </c>
      <c r="AE94" s="74" t="str">
        <f ca="1">IF(OR(AB94&lt;&gt;"",AC94&lt;&gt;""),RANK(AF94,AF$5:INDIRECT(AE$1,TRUE)),"")</f>
        <v/>
      </c>
      <c r="AF94" s="77" t="str">
        <f t="shared" ca="1" si="136"/>
        <v/>
      </c>
      <c r="AG94" s="77" t="str">
        <f t="shared" ca="1" si="115"/>
        <v/>
      </c>
      <c r="AH94" s="105" t="str">
        <f ca="1">IF(AG94&lt;&gt;"",RANK(AG94,AG$5:INDIRECT(AH$1,TRUE)),"")</f>
        <v/>
      </c>
      <c r="AI94" s="114" t="str">
        <f ca="1">IF(AND('Raw Data'!L92&lt;&gt;"",'Raw Data'!L92&lt;&gt;0),ROUNDDOWN('Raw Data'!L92,Title!$M$1),"")</f>
        <v/>
      </c>
      <c r="AJ94" s="110" t="str">
        <f ca="1">IF(AND('Raw Data'!M92&lt;&gt;"",'Raw Data'!M92&lt;&gt;0),'Raw Data'!M92,"")</f>
        <v/>
      </c>
      <c r="AK94" s="98" t="str">
        <f ca="1">IF(AND(AI94&gt;0,AI94&lt;&gt;""),IF(Title!$K$1=0,ROUNDDOWN((1000*AI$1)/AI94,2),ROUND((1000*AI$1)/AI94,2)),IF(AI94="","",0))</f>
        <v/>
      </c>
      <c r="AL94" s="74" t="str">
        <f ca="1">IF(OR(AI94&lt;&gt;"",AJ94&lt;&gt;""),RANK(AM94,AM$5:INDIRECT(AL$1,TRUE)),"")</f>
        <v/>
      </c>
      <c r="AM94" s="77" t="str">
        <f t="shared" ca="1" si="137"/>
        <v/>
      </c>
      <c r="AN94" s="77" t="str">
        <f t="shared" ca="1" si="116"/>
        <v/>
      </c>
      <c r="AO94" s="105" t="str">
        <f ca="1">IF(AN94&lt;&gt;"",RANK(AN94,AN$5:INDIRECT(AO$1,TRUE)),"")</f>
        <v/>
      </c>
      <c r="AP94" s="114" t="str">
        <f ca="1">IF(AND('Raw Data'!N92&lt;&gt;"",'Raw Data'!N92&lt;&gt;0),ROUNDDOWN('Raw Data'!N92,Title!$M$1),"")</f>
        <v/>
      </c>
      <c r="AQ94" s="110" t="str">
        <f ca="1">IF(AND('Raw Data'!O92&lt;&gt;"",'Raw Data'!O92&lt;&gt;0),'Raw Data'!O92,"")</f>
        <v/>
      </c>
      <c r="AR94" s="98" t="str">
        <f ca="1">IF(AND(AP94&gt;0,AP94&lt;&gt;""),IF(Title!$K$1=0,ROUNDDOWN((1000*AP$1)/AP94,2),ROUND((1000*AP$1)/AP94,2)),IF(AP94="","",0))</f>
        <v/>
      </c>
      <c r="AS94" s="74" t="str">
        <f ca="1">IF(OR(AP94&lt;&gt;"",AQ94&lt;&gt;""),RANK(AT94,AT$5:INDIRECT(AS$1,TRUE)),"")</f>
        <v/>
      </c>
      <c r="AT94" s="77" t="str">
        <f t="shared" ca="1" si="138"/>
        <v/>
      </c>
      <c r="AU94" s="77" t="str">
        <f t="shared" ca="1" si="117"/>
        <v/>
      </c>
      <c r="AV94" s="105" t="str">
        <f ca="1">IF(AU94&lt;&gt;"",RANK(AU94,AU$5:INDIRECT(AV$1,TRUE)),"")</f>
        <v/>
      </c>
      <c r="AW94" s="114" t="str">
        <f ca="1">IF(AND('Raw Data'!P92&lt;&gt;"",'Raw Data'!P92&lt;&gt;0),ROUNDDOWN('Raw Data'!P92,Title!$M$1),"")</f>
        <v/>
      </c>
      <c r="AX94" s="110" t="str">
        <f ca="1">IF(AND('Raw Data'!Q92&lt;&gt;"",'Raw Data'!Q92&lt;&gt;0),'Raw Data'!Q92,"")</f>
        <v/>
      </c>
      <c r="AY94" s="98" t="str">
        <f ca="1">IF(AND(AW94&gt;0,AW94&lt;&gt;""),IF(Title!$K$1=0,ROUNDDOWN((1000*AW$1)/AW94,2),ROUND((1000*AW$1)/AW94,2)),IF(AW94="","",0))</f>
        <v/>
      </c>
      <c r="AZ94" s="74" t="str">
        <f ca="1">IF(OR(AW94&lt;&gt;"",AX94&lt;&gt;""),RANK(BA94,BA$5:INDIRECT(AZ$1,TRUE)),"")</f>
        <v/>
      </c>
      <c r="BA94" s="77" t="str">
        <f t="shared" ca="1" si="139"/>
        <v/>
      </c>
      <c r="BB94" s="77" t="str">
        <f t="shared" ca="1" si="118"/>
        <v/>
      </c>
      <c r="BC94" s="105" t="str">
        <f ca="1">IF(BB94&lt;&gt;"",RANK(BB94,BB$5:INDIRECT(BC$1,TRUE)),"")</f>
        <v/>
      </c>
      <c r="BD94" s="114" t="str">
        <f ca="1">IF(AND('Raw Data'!R92&lt;&gt;"",'Raw Data'!R92&lt;&gt;0),ROUNDDOWN('Raw Data'!R92,Title!$M$1),"")</f>
        <v/>
      </c>
      <c r="BE94" s="110" t="str">
        <f ca="1">IF(AND('Raw Data'!S92&lt;&gt;"",'Raw Data'!S92&lt;&gt;0),'Raw Data'!S92,"")</f>
        <v/>
      </c>
      <c r="BF94" s="98" t="str">
        <f ca="1">IF(AND(BD94&gt;0,BD94&lt;&gt;""),IF(Title!$K$1=0,ROUNDDOWN((1000*BD$1)/BD94,2),ROUND((1000*BD$1)/BD94,2)),IF(BD94="","",0))</f>
        <v/>
      </c>
      <c r="BG94" s="74" t="str">
        <f ca="1">IF(OR(BD94&lt;&gt;"",BE94&lt;&gt;""),RANK(BH94,BH$5:INDIRECT(BG$1,TRUE)),"")</f>
        <v/>
      </c>
      <c r="BH94" s="77" t="str">
        <f t="shared" ca="1" si="140"/>
        <v/>
      </c>
      <c r="BI94" s="77" t="str">
        <f t="shared" ca="1" si="119"/>
        <v/>
      </c>
      <c r="BJ94" s="105" t="str">
        <f ca="1">IF(BI94&lt;&gt;"",RANK(BI94,BI$5:INDIRECT(BJ$1,TRUE)),"")</f>
        <v/>
      </c>
      <c r="BK94" s="114" t="str">
        <f ca="1">IF(AND('Raw Data'!T92&lt;&gt;"",'Raw Data'!T92&lt;&gt;0),ROUNDDOWN('Raw Data'!T92,Title!$M$1),"")</f>
        <v/>
      </c>
      <c r="BL94" s="110" t="str">
        <f ca="1">IF(AND('Raw Data'!U92&lt;&gt;"",'Raw Data'!U92&lt;&gt;0),'Raw Data'!U92,"")</f>
        <v/>
      </c>
      <c r="BM94" s="98" t="str">
        <f t="shared" ca="1" si="141"/>
        <v/>
      </c>
      <c r="BN94" s="74" t="str">
        <f ca="1">IF(OR(BK94&lt;&gt;"",BL94&lt;&gt;""),RANK(BO94,BO$5:INDIRECT(BN$1,TRUE)),"")</f>
        <v/>
      </c>
      <c r="BO94" s="77" t="str">
        <f t="shared" ca="1" si="142"/>
        <v/>
      </c>
      <c r="BP94" s="77" t="str">
        <f t="shared" ca="1" si="120"/>
        <v/>
      </c>
      <c r="BQ94" s="105" t="str">
        <f ca="1">IF(BP94&lt;&gt;"",RANK(BP94,BP$5:INDIRECT(BQ$1,TRUE)),"")</f>
        <v/>
      </c>
      <c r="BR94" s="114" t="str">
        <f ca="1">IF(AND('Raw Data'!V92&lt;&gt;"",'Raw Data'!V92&lt;&gt;0),ROUNDDOWN('Raw Data'!V92,Title!$M$1),"")</f>
        <v/>
      </c>
      <c r="BS94" s="110" t="str">
        <f ca="1">IF(AND('Raw Data'!W92&lt;&gt;"",'Raw Data'!W92&lt;&gt;0),'Raw Data'!W92,"")</f>
        <v/>
      </c>
      <c r="BT94" s="98" t="str">
        <f ca="1">IF(AND(BR94&gt;0,BR94&lt;&gt;""),IF(Title!$K$1=0,ROUNDDOWN((1000*BR$1)/BR94,2),ROUND((1000*BR$1)/BR94,2)),IF(BR94="","",0))</f>
        <v/>
      </c>
      <c r="BU94" s="74" t="str">
        <f ca="1">IF(OR(BR94&lt;&gt;"",BS94&lt;&gt;""),RANK(BV94,BV$5:INDIRECT(BU$1,TRUE)),"")</f>
        <v/>
      </c>
      <c r="BV94" s="77" t="str">
        <f t="shared" ca="1" si="143"/>
        <v/>
      </c>
      <c r="BW94" s="77" t="str">
        <f t="shared" ca="1" si="121"/>
        <v/>
      </c>
      <c r="BX94" s="105" t="str">
        <f ca="1">IF(BW94&lt;&gt;"",RANK(BW94,BW$5:INDIRECT(BX$1,TRUE)),"")</f>
        <v/>
      </c>
      <c r="BY94" s="114" t="str">
        <f ca="1">IF(AND('Raw Data'!X92&lt;&gt;"",'Raw Data'!X92&lt;&gt;0),ROUNDDOWN('Raw Data'!X92,Title!$M$1),"")</f>
        <v/>
      </c>
      <c r="BZ94" s="110" t="str">
        <f ca="1">IF(AND('Raw Data'!Y92&lt;&gt;"",'Raw Data'!Y92&lt;&gt;0),'Raw Data'!Y92,"")</f>
        <v/>
      </c>
      <c r="CA94" s="98" t="str">
        <f ca="1">IF(AND(BY94&gt;0,BY94&lt;&gt;""),IF(Title!$K$1=0,ROUNDDOWN((1000*BY$1)/BY94,2),ROUND((1000*BY$1)/BY94,2)),IF(BY94="","",0))</f>
        <v/>
      </c>
      <c r="CB94" s="74" t="str">
        <f ca="1">IF(OR(BY94&lt;&gt;"",BZ94&lt;&gt;""),RANK(CC94,CC$5:INDIRECT(CB$1,TRUE)),"")</f>
        <v/>
      </c>
      <c r="CC94" s="77" t="str">
        <f t="shared" ca="1" si="144"/>
        <v/>
      </c>
      <c r="CD94" s="77" t="str">
        <f t="shared" ca="1" si="122"/>
        <v/>
      </c>
      <c r="CE94" s="105" t="str">
        <f ca="1">IF(CD94&lt;&gt;"",RANK(CD94,CD$5:INDIRECT(CE$1,TRUE)),"")</f>
        <v/>
      </c>
      <c r="CF94" s="114" t="str">
        <f ca="1">IF(AND('Raw Data'!Z92&lt;&gt;"",'Raw Data'!Z92&lt;&gt;0),ROUNDDOWN('Raw Data'!Z92,Title!$M$1),"")</f>
        <v/>
      </c>
      <c r="CG94" s="110" t="str">
        <f ca="1">IF(AND('Raw Data'!AA92&lt;&gt;"",'Raw Data'!AA92&lt;&gt;0),'Raw Data'!AA92,"")</f>
        <v/>
      </c>
      <c r="CH94" s="98" t="str">
        <f ca="1">IF(AND(CF94&gt;0,CF94&lt;&gt;""),IF(Title!$K$1=0,ROUNDDOWN((1000*CF$1)/CF94,2),ROUND((1000*CF$1)/CF94,2)),IF(CF94="","",0))</f>
        <v/>
      </c>
      <c r="CI94" s="74" t="str">
        <f ca="1">IF(OR(CF94&lt;&gt;"",CG94&lt;&gt;""),RANK(CJ94,CJ$5:INDIRECT(CI$1,TRUE)),"")</f>
        <v/>
      </c>
      <c r="CJ94" s="77" t="str">
        <f t="shared" ca="1" si="145"/>
        <v/>
      </c>
      <c r="CK94" s="77" t="str">
        <f t="shared" ca="1" si="123"/>
        <v/>
      </c>
      <c r="CL94" s="105" t="str">
        <f ca="1">IF(CK94&lt;&gt;"",RANK(CK94,CK$5:INDIRECT(CL$1,TRUE)),"")</f>
        <v/>
      </c>
      <c r="CM94" s="114" t="str">
        <f ca="1">IF(AND('Raw Data'!AB92&lt;&gt;"",'Raw Data'!AB92&lt;&gt;0),ROUNDDOWN('Raw Data'!AB92,Title!$M$1),"")</f>
        <v/>
      </c>
      <c r="CN94" s="110" t="str">
        <f ca="1">IF(AND('Raw Data'!AC92&lt;&gt;"",'Raw Data'!AC92&lt;&gt;0),'Raw Data'!AC92,"")</f>
        <v/>
      </c>
      <c r="CO94" s="98" t="str">
        <f ca="1">IF(AND(CM94&gt;0,CM94&lt;&gt;""),IF(Title!$K$1=0,ROUNDDOWN((1000*CM$1)/CM94,2),ROUND((1000*CM$1)/CM94,2)),IF(CM94="","",0))</f>
        <v/>
      </c>
      <c r="CP94" s="74" t="str">
        <f ca="1">IF(OR(CM94&lt;&gt;"",CN94&lt;&gt;""),RANK(CQ94,CQ$5:INDIRECT(CP$1,TRUE)),"")</f>
        <v/>
      </c>
      <c r="CQ94" s="77" t="str">
        <f t="shared" ca="1" si="146"/>
        <v/>
      </c>
      <c r="CR94" s="77" t="str">
        <f t="shared" ca="1" si="124"/>
        <v/>
      </c>
      <c r="CS94" s="105" t="str">
        <f ca="1">IF(CR94&lt;&gt;"",RANK(CR94,CR$5:INDIRECT(CS$1,TRUE)),"")</f>
        <v/>
      </c>
      <c r="CT94" s="114" t="str">
        <f ca="1">IF(AND('Raw Data'!AD92&lt;&gt;"",'Raw Data'!AD92&lt;&gt;0),ROUNDDOWN('Raw Data'!AD92,Title!$M$1),"")</f>
        <v/>
      </c>
      <c r="CU94" s="110" t="str">
        <f ca="1">IF(AND('Raw Data'!AE92&lt;&gt;"",'Raw Data'!AE92&lt;&gt;0),'Raw Data'!AE92,"")</f>
        <v/>
      </c>
      <c r="CV94" s="98" t="str">
        <f ca="1">IF(AND(CT94&gt;0,CT94&lt;&gt;""),IF(Title!$K$1=0,ROUNDDOWN((1000*CT$1)/CT94,2),ROUND((1000*CT$1)/CT94,2)),IF(CT94="","",0))</f>
        <v/>
      </c>
      <c r="CW94" s="74" t="str">
        <f ca="1">IF(OR(CT94&lt;&gt;"",CU94&lt;&gt;""),RANK(CX94,CX$5:INDIRECT(CW$1,TRUE)),"")</f>
        <v/>
      </c>
      <c r="CX94" s="77" t="str">
        <f t="shared" ca="1" si="147"/>
        <v/>
      </c>
      <c r="CY94" s="77" t="str">
        <f t="shared" ca="1" si="125"/>
        <v/>
      </c>
      <c r="CZ94" s="105" t="str">
        <f ca="1">IF(CY94&lt;&gt;"",RANK(CY94,CY$5:INDIRECT(CZ$1,TRUE)),"")</f>
        <v/>
      </c>
      <c r="DA94" s="114" t="str">
        <f ca="1">IF(AND('Raw Data'!AF92&lt;&gt;"",'Raw Data'!AF92&lt;&gt;0),ROUNDDOWN('Raw Data'!AF92,Title!$M$1),"")</f>
        <v/>
      </c>
      <c r="DB94" s="110" t="str">
        <f ca="1">IF(AND('Raw Data'!AG92&lt;&gt;"",'Raw Data'!AG92&lt;&gt;0),'Raw Data'!AG92,"")</f>
        <v/>
      </c>
      <c r="DC94" s="98" t="str">
        <f ca="1">IF(AND(DA94&gt;0,DA94&lt;&gt;""),IF(Title!$K$1=0,ROUNDDOWN((1000*DA$1)/DA94,2),ROUND((1000*DA$1)/DA94,2)),IF(DA94="","",0))</f>
        <v/>
      </c>
      <c r="DD94" s="74" t="str">
        <f ca="1">IF(OR(DA94&lt;&gt;"",DB94&lt;&gt;""),RANK(DE94,DE$5:INDIRECT(DD$1,TRUE)),"")</f>
        <v/>
      </c>
      <c r="DE94" s="77" t="str">
        <f t="shared" ca="1" si="148"/>
        <v/>
      </c>
      <c r="DF94" s="77" t="str">
        <f t="shared" ca="1" si="126"/>
        <v/>
      </c>
      <c r="DG94" s="105" t="str">
        <f ca="1">IF(DF94&lt;&gt;"",RANK(DF94,DF$5:INDIRECT(DG$1,TRUE)),"")</f>
        <v/>
      </c>
      <c r="DH94" s="114" t="str">
        <f ca="1">IF(AND('Raw Data'!AH92&lt;&gt;"",'Raw Data'!AH92&lt;&gt;0),ROUNDDOWN('Raw Data'!AH92,Title!$M$1),"")</f>
        <v/>
      </c>
      <c r="DI94" s="110" t="str">
        <f ca="1">IF(AND('Raw Data'!AI92&lt;&gt;"",'Raw Data'!AI92&lt;&gt;0),'Raw Data'!AI92,"")</f>
        <v/>
      </c>
      <c r="DJ94" s="98" t="str">
        <f ca="1">IF(AND(DH94&gt;0,DH94&lt;&gt;""),IF(Title!$K$1=0,ROUNDDOWN((1000*DH$1)/DH94,2),ROUND((1000*DH$1)/DH94,2)),IF(DH94="","",0))</f>
        <v/>
      </c>
      <c r="DK94" s="74" t="str">
        <f ca="1">IF(OR(DH94&lt;&gt;"",DI94&lt;&gt;""),RANK(DL94,DL$5:INDIRECT(DK$1,TRUE)),"")</f>
        <v/>
      </c>
      <c r="DL94" s="77" t="str">
        <f t="shared" ca="1" si="149"/>
        <v/>
      </c>
      <c r="DM94" s="77" t="str">
        <f t="shared" ca="1" si="127"/>
        <v/>
      </c>
      <c r="DN94" s="105" t="str">
        <f ca="1">IF(DM94&lt;&gt;"",RANK(DM94,DM$5:INDIRECT(DN$1,TRUE)),"")</f>
        <v/>
      </c>
      <c r="DO94" s="114" t="str">
        <f ca="1">IF(AND('Raw Data'!AJ92&lt;&gt;"",'Raw Data'!AJ92&lt;&gt;0),ROUNDDOWN('Raw Data'!AJ92,Title!$M$1),"")</f>
        <v/>
      </c>
      <c r="DP94" s="110" t="str">
        <f ca="1">IF(AND('Raw Data'!AK92&lt;&gt;"",'Raw Data'!AK92&lt;&gt;0),'Raw Data'!AK92,"")</f>
        <v/>
      </c>
      <c r="DQ94" s="98" t="str">
        <f ca="1">IF(AND(DO94&gt;0,DO94&lt;&gt;""),IF(Title!$K$1=0,ROUNDDOWN((1000*DO$1)/DO94,2),ROUND((1000*DO$1)/DO94,2)),IF(DO94="","",0))</f>
        <v/>
      </c>
      <c r="DR94" s="74" t="str">
        <f ca="1">IF(OR(DO94&lt;&gt;"",DP94&lt;&gt;""),RANK(DS94,DS$5:INDIRECT(DR$1,TRUE)),"")</f>
        <v/>
      </c>
      <c r="DS94" s="77" t="str">
        <f t="shared" ca="1" si="150"/>
        <v/>
      </c>
      <c r="DT94" s="77" t="str">
        <f t="shared" ca="1" si="128"/>
        <v/>
      </c>
      <c r="DU94" s="105" t="str">
        <f ca="1">IF(DT94&lt;&gt;"",RANK(DT94,DT$5:INDIRECT(DU$1,TRUE)),"")</f>
        <v/>
      </c>
      <c r="DV94" s="114" t="str">
        <f ca="1">IF(AND('Raw Data'!AL92&lt;&gt;"",'Raw Data'!AL92&lt;&gt;0),ROUNDDOWN('Raw Data'!AL92,Title!$M$1),"")</f>
        <v/>
      </c>
      <c r="DW94" s="110" t="str">
        <f ca="1">IF(AND('Raw Data'!AM92&lt;&gt;"",'Raw Data'!AM92&lt;&gt;0),'Raw Data'!AM92,"")</f>
        <v/>
      </c>
      <c r="DX94" s="98" t="str">
        <f ca="1">IF(AND(DV94&gt;0,DV94&lt;&gt;""),IF(Title!$K$1=0,ROUNDDOWN((1000*DV$1)/DV94,2),ROUND((1000*DV$1)/DV94,2)),IF(DV94="","",0))</f>
        <v/>
      </c>
      <c r="DY94" s="74" t="str">
        <f ca="1">IF(OR(DV94&lt;&gt;"",DW94&lt;&gt;""),RANK(DZ94,DZ$5:INDIRECT(DY$1,TRUE)),"")</f>
        <v/>
      </c>
      <c r="DZ94" s="77" t="str">
        <f t="shared" ca="1" si="151"/>
        <v/>
      </c>
      <c r="EA94" s="77" t="str">
        <f t="shared" ca="1" si="129"/>
        <v/>
      </c>
      <c r="EB94" s="105" t="str">
        <f ca="1">IF(EA94&lt;&gt;"",RANK(EA94,EA$5:INDIRECT(EB$1,TRUE)),"")</f>
        <v/>
      </c>
      <c r="EC94" s="114" t="str">
        <f ca="1">IF(AND('Raw Data'!AN92&lt;&gt;"",'Raw Data'!AN92&lt;&gt;0),ROUNDDOWN('Raw Data'!AN92,Title!$M$1),"")</f>
        <v/>
      </c>
      <c r="ED94" s="110" t="str">
        <f ca="1">IF(AND('Raw Data'!AO92&lt;&gt;"",'Raw Data'!AO92&lt;&gt;0),'Raw Data'!AO92,"")</f>
        <v/>
      </c>
      <c r="EE94" s="98" t="str">
        <f ca="1">IF(AND(EC94&gt;0,EC94&lt;&gt;""),IF(Title!$K$1=0,ROUNDDOWN((1000*EC$1)/EC94,2),ROUND((1000*EC$1)/EC94,2)),IF(EC94="","",0))</f>
        <v/>
      </c>
      <c r="EF94" s="74" t="str">
        <f ca="1">IF(OR(EC94&lt;&gt;"",ED94&lt;&gt;""),RANK(EG94,EG$5:INDIRECT(EF$1,TRUE)),"")</f>
        <v/>
      </c>
      <c r="EG94" s="77" t="str">
        <f t="shared" ca="1" si="152"/>
        <v/>
      </c>
      <c r="EH94" s="77" t="str">
        <f t="shared" ca="1" si="130"/>
        <v/>
      </c>
      <c r="EI94" s="105" t="str">
        <f ca="1">IF(EH94&lt;&gt;"",RANK(EH94,EH$5:INDIRECT(EI$1,TRUE)),"")</f>
        <v/>
      </c>
      <c r="EJ94" s="114" t="str">
        <f ca="1">IF(AND('Raw Data'!AP92&lt;&gt;"",'Raw Data'!AP92&lt;&gt;0),ROUNDDOWN('Raw Data'!AP92,Title!$M$1),"")</f>
        <v/>
      </c>
      <c r="EK94" s="107" t="str">
        <f ca="1">IF(AND('Raw Data'!AQ92&lt;&gt;"",'Raw Data'!AQ92&lt;&gt;0),'Raw Data'!AQ92,"")</f>
        <v/>
      </c>
      <c r="EL94" s="98" t="str">
        <f ca="1">IF(AND(EJ94&gt;0,EJ94&lt;&gt;""),IF(Title!$K$1=0,ROUNDDOWN((1000*EJ$1)/EJ94,2),ROUND((1000*EJ$1)/EJ94,2)),IF(EJ94="","",0))</f>
        <v/>
      </c>
      <c r="EM94" s="74" t="str">
        <f ca="1">IF(OR(EJ94&lt;&gt;"",EK94&lt;&gt;""),RANK(EN94,EN$5:INDIRECT(EM$1,TRUE)),"")</f>
        <v/>
      </c>
      <c r="EN94" s="77" t="str">
        <f t="shared" ca="1" si="153"/>
        <v/>
      </c>
      <c r="EO94" s="77" t="str">
        <f t="shared" ca="1" si="131"/>
        <v/>
      </c>
      <c r="EP94" s="105" t="str">
        <f ca="1">IF(EO94&lt;&gt;"",RANK(EO94,EO$5:INDIRECT(EP$1,TRUE)),"")</f>
        <v/>
      </c>
      <c r="EQ94" s="74" t="str">
        <f t="shared" ca="1" si="154"/>
        <v>$ER$94:$FC$94</v>
      </c>
      <c r="ER94" s="77">
        <f t="shared" si="155"/>
        <v>0</v>
      </c>
      <c r="ES94" s="77">
        <f t="shared" ca="1" si="156"/>
        <v>0</v>
      </c>
      <c r="ET94" s="77">
        <f t="shared" ca="1" si="157"/>
        <v>0</v>
      </c>
      <c r="EU94" s="77">
        <f t="shared" ca="1" si="158"/>
        <v>0</v>
      </c>
      <c r="EV94" s="77">
        <f t="shared" ca="1" si="159"/>
        <v>0</v>
      </c>
      <c r="EW94" s="77">
        <f t="shared" ca="1" si="160"/>
        <v>0</v>
      </c>
      <c r="EX94" s="77">
        <f t="shared" ca="1" si="161"/>
        <v>0</v>
      </c>
      <c r="EY94" s="77">
        <f t="shared" ca="1" si="162"/>
        <v>0</v>
      </c>
      <c r="EZ94" s="77">
        <f t="shared" ca="1" si="163"/>
        <v>0</v>
      </c>
      <c r="FA94" s="77">
        <f t="shared" ca="1" si="164"/>
        <v>0</v>
      </c>
      <c r="FB94" s="77">
        <f t="shared" ca="1" si="165"/>
        <v>0</v>
      </c>
      <c r="FC94" s="77">
        <f t="shared" ca="1" si="166"/>
        <v>0</v>
      </c>
      <c r="FD94" s="77">
        <f t="shared" ca="1" si="167"/>
        <v>0</v>
      </c>
      <c r="FE94" s="77">
        <f t="shared" ca="1" si="168"/>
        <v>0</v>
      </c>
      <c r="FF94" s="77">
        <f t="shared" ca="1" si="169"/>
        <v>0</v>
      </c>
      <c r="FG94" s="77">
        <f t="shared" ca="1" si="170"/>
        <v>0</v>
      </c>
      <c r="FH94" s="77">
        <f t="shared" ca="1" si="171"/>
        <v>0</v>
      </c>
      <c r="FI94" s="77">
        <f t="shared" ca="1" si="172"/>
        <v>0</v>
      </c>
      <c r="FJ94" s="77">
        <f t="shared" ca="1" si="173"/>
        <v>0</v>
      </c>
      <c r="FK94" s="77">
        <f t="shared" ca="1" si="174"/>
        <v>0</v>
      </c>
      <c r="FL94" s="74" t="str">
        <f t="shared" si="175"/>
        <v>$FM$94:$FX$94</v>
      </c>
      <c r="FM94" s="78">
        <f t="shared" si="176"/>
        <v>0</v>
      </c>
      <c r="FN94" s="74">
        <f t="shared" si="177"/>
        <v>0</v>
      </c>
      <c r="FO94" s="74">
        <f t="shared" si="178"/>
        <v>0</v>
      </c>
      <c r="FP94" s="74">
        <f t="shared" si="179"/>
        <v>0</v>
      </c>
      <c r="FQ94" s="74">
        <f t="shared" si="180"/>
        <v>0</v>
      </c>
      <c r="FR94" s="74">
        <f t="shared" si="181"/>
        <v>0</v>
      </c>
      <c r="FS94" s="74">
        <f t="shared" si="182"/>
        <v>0</v>
      </c>
      <c r="FT94" s="74">
        <f t="shared" si="183"/>
        <v>0</v>
      </c>
      <c r="FU94" s="74">
        <f t="shared" si="184"/>
        <v>0</v>
      </c>
      <c r="FV94" s="74">
        <f t="shared" si="185"/>
        <v>0</v>
      </c>
      <c r="FW94" s="74">
        <f t="shared" si="186"/>
        <v>0</v>
      </c>
      <c r="FX94" s="74">
        <f t="shared" si="187"/>
        <v>0</v>
      </c>
      <c r="FY94" s="74">
        <f t="shared" si="188"/>
        <v>0</v>
      </c>
      <c r="FZ94" s="74">
        <f t="shared" si="189"/>
        <v>0</v>
      </c>
      <c r="GA94" s="74">
        <f t="shared" si="190"/>
        <v>0</v>
      </c>
      <c r="GB94" s="74">
        <f t="shared" si="191"/>
        <v>0</v>
      </c>
      <c r="GC94" s="74">
        <f t="shared" si="192"/>
        <v>0</v>
      </c>
      <c r="GD94" s="74">
        <f t="shared" si="193"/>
        <v>0</v>
      </c>
      <c r="GE94" s="74">
        <f t="shared" si="194"/>
        <v>0</v>
      </c>
      <c r="GF94" s="74">
        <f t="shared" si="195"/>
        <v>0</v>
      </c>
      <c r="GG94" s="74" t="str">
        <f t="shared" si="196"/>
        <v>GS94</v>
      </c>
      <c r="GH94" s="77">
        <f ca="1">GetDiscardScore($ER94:ER94,GH$1)</f>
        <v>0</v>
      </c>
      <c r="GI94" s="77">
        <f ca="1">GetDiscardScore($ER94:ES94,GI$1)</f>
        <v>0</v>
      </c>
      <c r="GJ94" s="77">
        <f ca="1">GetDiscardScore($ER94:ET94,GJ$1)</f>
        <v>0</v>
      </c>
      <c r="GK94" s="77">
        <f ca="1">GetDiscardScore($ER94:EU94,GK$1)</f>
        <v>0</v>
      </c>
      <c r="GL94" s="77">
        <f ca="1">GetDiscardScore($ER94:EV94,GL$1)</f>
        <v>0</v>
      </c>
      <c r="GM94" s="77">
        <f ca="1">GetDiscardScore($ER94:EW94,GM$1)</f>
        <v>0</v>
      </c>
      <c r="GN94" s="77">
        <f ca="1">GetDiscardScore($ER94:EX94,GN$1)</f>
        <v>0</v>
      </c>
      <c r="GO94" s="77">
        <f ca="1">GetDiscardScore($ER94:EY94,GO$1)</f>
        <v>0</v>
      </c>
      <c r="GP94" s="77">
        <f ca="1">GetDiscardScore($ER94:EZ94,GP$1)</f>
        <v>0</v>
      </c>
      <c r="GQ94" s="77">
        <f ca="1">GetDiscardScore($ER94:FA94,GQ$1)</f>
        <v>0</v>
      </c>
      <c r="GR94" s="77">
        <f ca="1">GetDiscardScore($ER94:FB94,GR$1)</f>
        <v>0</v>
      </c>
      <c r="GS94" s="77">
        <f ca="1">GetDiscardScore($ER94:FC94,GS$1)</f>
        <v>0</v>
      </c>
      <c r="GT94" s="77">
        <f ca="1">GetDiscardScore($ER94:FD94,GT$1)</f>
        <v>0</v>
      </c>
      <c r="GU94" s="77">
        <f ca="1">GetDiscardScore($ER94:FE94,GU$1)</f>
        <v>0</v>
      </c>
      <c r="GV94" s="77">
        <f ca="1">GetDiscardScore($ER94:FF94,GV$1)</f>
        <v>0</v>
      </c>
      <c r="GW94" s="77">
        <f ca="1">GetDiscardScore($ER94:FG94,GW$1)</f>
        <v>0</v>
      </c>
      <c r="GX94" s="77">
        <f ca="1">GetDiscardScore($ER94:FH94,GX$1)</f>
        <v>0</v>
      </c>
      <c r="GY94" s="77">
        <f ca="1">GetDiscardScore($ER94:FI94,GY$1)</f>
        <v>0</v>
      </c>
      <c r="GZ94" s="77">
        <f ca="1">GetDiscardScore($ER94:FJ94,GZ$1)</f>
        <v>0</v>
      </c>
      <c r="HA94" s="77">
        <f ca="1">GetDiscardScore($ER94:FK94,HA$1)</f>
        <v>0</v>
      </c>
      <c r="HB94" s="79" t="str">
        <f t="shared" ca="1" si="197"/>
        <v/>
      </c>
      <c r="HC94" s="78" t="str">
        <f ca="1">IF(HB94&lt;&gt;"",RANK(HB94,HB$5:INDIRECT(HC$1,TRUE),0),"")</f>
        <v/>
      </c>
      <c r="HD94" s="76" t="str">
        <f t="shared" ca="1" si="198"/>
        <v/>
      </c>
    </row>
    <row r="95" spans="1:212" s="51" customFormat="1" ht="11.25">
      <c r="A95" s="41">
        <v>91</v>
      </c>
      <c r="B95" s="41" t="str">
        <f ca="1">IF('Raw Data'!B93&lt;&gt;"",'Raw Data'!B93,"")</f>
        <v/>
      </c>
      <c r="C95" s="51" t="str">
        <f ca="1">IF('Raw Data'!C93&lt;&gt;"",'Raw Data'!C93,"")</f>
        <v/>
      </c>
      <c r="D95" s="42" t="str">
        <f t="shared" ca="1" si="132"/>
        <v/>
      </c>
      <c r="E95" s="69" t="str">
        <f t="shared" ca="1" si="133"/>
        <v/>
      </c>
      <c r="F95" s="99" t="str">
        <f t="shared" ca="1" si="111"/>
        <v/>
      </c>
      <c r="G95" s="111" t="str">
        <f ca="1">IF(AND('Raw Data'!D93&lt;&gt;"",'Raw Data'!D93&lt;&gt;0),ROUNDDOWN('Raw Data'!D93,Title!$M$1),"")</f>
        <v/>
      </c>
      <c r="H95" s="109" t="str">
        <f ca="1">IF(AND('Raw Data'!E93&lt;&gt;"",'Raw Data'!E93&lt;&gt;0),'Raw Data'!E93,"")</f>
        <v/>
      </c>
      <c r="I95" s="97" t="str">
        <f ca="1">IF(AND(G95&lt;&gt;"",G95&gt;0),IF(Title!$K$1=0,ROUNDDOWN((1000*G$1)/G95,2),ROUND((1000*G$1)/G95,2)),IF(G95="","",0))</f>
        <v/>
      </c>
      <c r="J95" s="51" t="str">
        <f ca="1">IF(K95&lt;&gt;0,RANK(K95,K$5:INDIRECT(J$1,TRUE)),"")</f>
        <v/>
      </c>
      <c r="K95" s="71">
        <f t="shared" ca="1" si="199"/>
        <v>0</v>
      </c>
      <c r="L95" s="71" t="str">
        <f t="shared" ca="1" si="112"/>
        <v/>
      </c>
      <c r="M95" s="104" t="str">
        <f ca="1">IF(L95&lt;&gt;"",RANK(L95,L$5:INDIRECT(M$1,TRUE)),"")</f>
        <v/>
      </c>
      <c r="N95" s="111" t="str">
        <f ca="1">IF(AND('Raw Data'!F93&lt;&gt;"",'Raw Data'!F93&lt;&gt;0),ROUNDDOWN('Raw Data'!F93,Title!$M$1),"")</f>
        <v/>
      </c>
      <c r="O95" s="109" t="str">
        <f ca="1">IF(AND('Raw Data'!G93&lt;&gt;"",'Raw Data'!G93&lt;&gt;0),'Raw Data'!G93,"")</f>
        <v/>
      </c>
      <c r="P95" s="97" t="str">
        <f ca="1">IF(AND(N95&gt;0,N95&lt;&gt;""),IF(Title!$K$1=0,ROUNDDOWN((1000*N$1)/N95,2),ROUND((1000*N$1)/N95,2)),IF(N95="","",0))</f>
        <v/>
      </c>
      <c r="Q95" s="51" t="str">
        <f ca="1">IF(OR(N95&lt;&gt;"",O95&lt;&gt;""),RANK(R95,R$5:INDIRECT(Q$1,TRUE)),"")</f>
        <v/>
      </c>
      <c r="R95" s="71" t="str">
        <f t="shared" ca="1" si="134"/>
        <v/>
      </c>
      <c r="S95" s="71" t="str">
        <f t="shared" ca="1" si="113"/>
        <v/>
      </c>
      <c r="T95" s="104" t="str">
        <f ca="1">IF(S95&lt;&gt;"",RANK(S95,S$5:INDIRECT(T$1,TRUE)),"")</f>
        <v/>
      </c>
      <c r="U95" s="111" t="str">
        <f ca="1">IF(AND('Raw Data'!H93&lt;&gt;"",'Raw Data'!H93&lt;&gt;0),ROUNDDOWN('Raw Data'!H93,Title!$M$1),"")</f>
        <v/>
      </c>
      <c r="V95" s="109" t="str">
        <f ca="1">IF(AND('Raw Data'!I93&lt;&gt;"",'Raw Data'!I93&lt;&gt;0),'Raw Data'!I93,"")</f>
        <v/>
      </c>
      <c r="W95" s="97" t="str">
        <f ca="1">IF(AND(U95&gt;0,U95&lt;&gt;""),IF(Title!$K$1=0,ROUNDDOWN((1000*U$1)/U95,2),ROUND((1000*U$1)/U95,2)),IF(U95="","",0))</f>
        <v/>
      </c>
      <c r="X95" s="51" t="str">
        <f ca="1">IF(OR(U95&lt;&gt;"",V95&lt;&gt;""),RANK(Y95,Y$5:INDIRECT(X$1,TRUE)),"")</f>
        <v/>
      </c>
      <c r="Y95" s="71" t="str">
        <f t="shared" ca="1" si="135"/>
        <v/>
      </c>
      <c r="Z95" s="71" t="str">
        <f t="shared" ca="1" si="114"/>
        <v/>
      </c>
      <c r="AA95" s="104" t="str">
        <f ca="1">IF(Z95&lt;&gt;"",RANK(Z95,Z$5:INDIRECT(AA$1,TRUE)),"")</f>
        <v/>
      </c>
      <c r="AB95" s="111" t="str">
        <f ca="1">IF(AND('Raw Data'!J93&lt;&gt;"",'Raw Data'!J93&lt;&gt;0),ROUNDDOWN('Raw Data'!J93,Title!$M$1),"")</f>
        <v/>
      </c>
      <c r="AC95" s="109" t="str">
        <f ca="1">IF(AND('Raw Data'!K93&lt;&gt;"",'Raw Data'!K93&lt;&gt;0),'Raw Data'!K93,"")</f>
        <v/>
      </c>
      <c r="AD95" s="97" t="str">
        <f ca="1">IF(AND(AB95&gt;0,AB95&lt;&gt;""),IF(Title!$K$1=0,ROUNDDOWN((1000*AB$1)/AB95,2),ROUND((1000*AB$1)/AB95,2)),IF(AB95="","",0))</f>
        <v/>
      </c>
      <c r="AE95" s="51" t="str">
        <f ca="1">IF(OR(AB95&lt;&gt;"",AC95&lt;&gt;""),RANK(AF95,AF$5:INDIRECT(AE$1,TRUE)),"")</f>
        <v/>
      </c>
      <c r="AF95" s="71" t="str">
        <f t="shared" ca="1" si="136"/>
        <v/>
      </c>
      <c r="AG95" s="71" t="str">
        <f t="shared" ca="1" si="115"/>
        <v/>
      </c>
      <c r="AH95" s="104" t="str">
        <f ca="1">IF(AG95&lt;&gt;"",RANK(AG95,AG$5:INDIRECT(AH$1,TRUE)),"")</f>
        <v/>
      </c>
      <c r="AI95" s="111" t="str">
        <f ca="1">IF(AND('Raw Data'!L93&lt;&gt;"",'Raw Data'!L93&lt;&gt;0),ROUNDDOWN('Raw Data'!L93,Title!$M$1),"")</f>
        <v/>
      </c>
      <c r="AJ95" s="109" t="str">
        <f ca="1">IF(AND('Raw Data'!M93&lt;&gt;"",'Raw Data'!M93&lt;&gt;0),'Raw Data'!M93,"")</f>
        <v/>
      </c>
      <c r="AK95" s="97" t="str">
        <f ca="1">IF(AND(AI95&gt;0,AI95&lt;&gt;""),IF(Title!$K$1=0,ROUNDDOWN((1000*AI$1)/AI95,2),ROUND((1000*AI$1)/AI95,2)),IF(AI95="","",0))</f>
        <v/>
      </c>
      <c r="AL95" s="51" t="str">
        <f ca="1">IF(OR(AI95&lt;&gt;"",AJ95&lt;&gt;""),RANK(AM95,AM$5:INDIRECT(AL$1,TRUE)),"")</f>
        <v/>
      </c>
      <c r="AM95" s="71" t="str">
        <f t="shared" ca="1" si="137"/>
        <v/>
      </c>
      <c r="AN95" s="71" t="str">
        <f t="shared" ca="1" si="116"/>
        <v/>
      </c>
      <c r="AO95" s="104" t="str">
        <f ca="1">IF(AN95&lt;&gt;"",RANK(AN95,AN$5:INDIRECT(AO$1,TRUE)),"")</f>
        <v/>
      </c>
      <c r="AP95" s="111" t="str">
        <f ca="1">IF(AND('Raw Data'!N93&lt;&gt;"",'Raw Data'!N93&lt;&gt;0),ROUNDDOWN('Raw Data'!N93,Title!$M$1),"")</f>
        <v/>
      </c>
      <c r="AQ95" s="109" t="str">
        <f ca="1">IF(AND('Raw Data'!O93&lt;&gt;"",'Raw Data'!O93&lt;&gt;0),'Raw Data'!O93,"")</f>
        <v/>
      </c>
      <c r="AR95" s="97" t="str">
        <f ca="1">IF(AND(AP95&gt;0,AP95&lt;&gt;""),IF(Title!$K$1=0,ROUNDDOWN((1000*AP$1)/AP95,2),ROUND((1000*AP$1)/AP95,2)),IF(AP95="","",0))</f>
        <v/>
      </c>
      <c r="AS95" s="51" t="str">
        <f ca="1">IF(OR(AP95&lt;&gt;"",AQ95&lt;&gt;""),RANK(AT95,AT$5:INDIRECT(AS$1,TRUE)),"")</f>
        <v/>
      </c>
      <c r="AT95" s="71" t="str">
        <f t="shared" ca="1" si="138"/>
        <v/>
      </c>
      <c r="AU95" s="71" t="str">
        <f t="shared" ca="1" si="117"/>
        <v/>
      </c>
      <c r="AV95" s="104" t="str">
        <f ca="1">IF(AU95&lt;&gt;"",RANK(AU95,AU$5:INDIRECT(AV$1,TRUE)),"")</f>
        <v/>
      </c>
      <c r="AW95" s="111" t="str">
        <f ca="1">IF(AND('Raw Data'!P93&lt;&gt;"",'Raw Data'!P93&lt;&gt;0),ROUNDDOWN('Raw Data'!P93,Title!$M$1),"")</f>
        <v/>
      </c>
      <c r="AX95" s="109" t="str">
        <f ca="1">IF(AND('Raw Data'!Q93&lt;&gt;"",'Raw Data'!Q93&lt;&gt;0),'Raw Data'!Q93,"")</f>
        <v/>
      </c>
      <c r="AY95" s="97" t="str">
        <f ca="1">IF(AND(AW95&gt;0,AW95&lt;&gt;""),IF(Title!$K$1=0,ROUNDDOWN((1000*AW$1)/AW95,2),ROUND((1000*AW$1)/AW95,2)),IF(AW95="","",0))</f>
        <v/>
      </c>
      <c r="AZ95" s="51" t="str">
        <f ca="1">IF(OR(AW95&lt;&gt;"",AX95&lt;&gt;""),RANK(BA95,BA$5:INDIRECT(AZ$1,TRUE)),"")</f>
        <v/>
      </c>
      <c r="BA95" s="71" t="str">
        <f t="shared" ca="1" si="139"/>
        <v/>
      </c>
      <c r="BB95" s="71" t="str">
        <f t="shared" ca="1" si="118"/>
        <v/>
      </c>
      <c r="BC95" s="104" t="str">
        <f ca="1">IF(BB95&lt;&gt;"",RANK(BB95,BB$5:INDIRECT(BC$1,TRUE)),"")</f>
        <v/>
      </c>
      <c r="BD95" s="111" t="str">
        <f ca="1">IF(AND('Raw Data'!R93&lt;&gt;"",'Raw Data'!R93&lt;&gt;0),ROUNDDOWN('Raw Data'!R93,Title!$M$1),"")</f>
        <v/>
      </c>
      <c r="BE95" s="109" t="str">
        <f ca="1">IF(AND('Raw Data'!S93&lt;&gt;"",'Raw Data'!S93&lt;&gt;0),'Raw Data'!S93,"")</f>
        <v/>
      </c>
      <c r="BF95" s="97" t="str">
        <f ca="1">IF(AND(BD95&gt;0,BD95&lt;&gt;""),IF(Title!$K$1=0,ROUNDDOWN((1000*BD$1)/BD95,2),ROUND((1000*BD$1)/BD95,2)),IF(BD95="","",0))</f>
        <v/>
      </c>
      <c r="BG95" s="51" t="str">
        <f ca="1">IF(OR(BD95&lt;&gt;"",BE95&lt;&gt;""),RANK(BH95,BH$5:INDIRECT(BG$1,TRUE)),"")</f>
        <v/>
      </c>
      <c r="BH95" s="71" t="str">
        <f t="shared" ca="1" si="140"/>
        <v/>
      </c>
      <c r="BI95" s="71" t="str">
        <f t="shared" ca="1" si="119"/>
        <v/>
      </c>
      <c r="BJ95" s="104" t="str">
        <f ca="1">IF(BI95&lt;&gt;"",RANK(BI95,BI$5:INDIRECT(BJ$1,TRUE)),"")</f>
        <v/>
      </c>
      <c r="BK95" s="111" t="str">
        <f ca="1">IF(AND('Raw Data'!T93&lt;&gt;"",'Raw Data'!T93&lt;&gt;0),ROUNDDOWN('Raw Data'!T93,Title!$M$1),"")</f>
        <v/>
      </c>
      <c r="BL95" s="109" t="str">
        <f ca="1">IF(AND('Raw Data'!U93&lt;&gt;"",'Raw Data'!U93&lt;&gt;0),'Raw Data'!U93,"")</f>
        <v/>
      </c>
      <c r="BM95" s="97" t="str">
        <f t="shared" ca="1" si="141"/>
        <v/>
      </c>
      <c r="BN95" s="51" t="str">
        <f ca="1">IF(OR(BK95&lt;&gt;"",BL95&lt;&gt;""),RANK(BO95,BO$5:INDIRECT(BN$1,TRUE)),"")</f>
        <v/>
      </c>
      <c r="BO95" s="71" t="str">
        <f t="shared" ca="1" si="142"/>
        <v/>
      </c>
      <c r="BP95" s="71" t="str">
        <f t="shared" ca="1" si="120"/>
        <v/>
      </c>
      <c r="BQ95" s="104" t="str">
        <f ca="1">IF(BP95&lt;&gt;"",RANK(BP95,BP$5:INDIRECT(BQ$1,TRUE)),"")</f>
        <v/>
      </c>
      <c r="BR95" s="111" t="str">
        <f ca="1">IF(AND('Raw Data'!V93&lt;&gt;"",'Raw Data'!V93&lt;&gt;0),ROUNDDOWN('Raw Data'!V93,Title!$M$1),"")</f>
        <v/>
      </c>
      <c r="BS95" s="109" t="str">
        <f ca="1">IF(AND('Raw Data'!W93&lt;&gt;"",'Raw Data'!W93&lt;&gt;0),'Raw Data'!W93,"")</f>
        <v/>
      </c>
      <c r="BT95" s="97" t="str">
        <f ca="1">IF(AND(BR95&gt;0,BR95&lt;&gt;""),IF(Title!$K$1=0,ROUNDDOWN((1000*BR$1)/BR95,2),ROUND((1000*BR$1)/BR95,2)),IF(BR95="","",0))</f>
        <v/>
      </c>
      <c r="BU95" s="51" t="str">
        <f ca="1">IF(OR(BR95&lt;&gt;"",BS95&lt;&gt;""),RANK(BV95,BV$5:INDIRECT(BU$1,TRUE)),"")</f>
        <v/>
      </c>
      <c r="BV95" s="71" t="str">
        <f t="shared" ca="1" si="143"/>
        <v/>
      </c>
      <c r="BW95" s="71" t="str">
        <f t="shared" ca="1" si="121"/>
        <v/>
      </c>
      <c r="BX95" s="104" t="str">
        <f ca="1">IF(BW95&lt;&gt;"",RANK(BW95,BW$5:INDIRECT(BX$1,TRUE)),"")</f>
        <v/>
      </c>
      <c r="BY95" s="111" t="str">
        <f ca="1">IF(AND('Raw Data'!X93&lt;&gt;"",'Raw Data'!X93&lt;&gt;0),ROUNDDOWN('Raw Data'!X93,Title!$M$1),"")</f>
        <v/>
      </c>
      <c r="BZ95" s="109" t="str">
        <f ca="1">IF(AND('Raw Data'!Y93&lt;&gt;"",'Raw Data'!Y93&lt;&gt;0),'Raw Data'!Y93,"")</f>
        <v/>
      </c>
      <c r="CA95" s="97" t="str">
        <f ca="1">IF(AND(BY95&gt;0,BY95&lt;&gt;""),IF(Title!$K$1=0,ROUNDDOWN((1000*BY$1)/BY95,2),ROUND((1000*BY$1)/BY95,2)),IF(BY95="","",0))</f>
        <v/>
      </c>
      <c r="CB95" s="51" t="str">
        <f ca="1">IF(OR(BY95&lt;&gt;"",BZ95&lt;&gt;""),RANK(CC95,CC$5:INDIRECT(CB$1,TRUE)),"")</f>
        <v/>
      </c>
      <c r="CC95" s="71" t="str">
        <f t="shared" ca="1" si="144"/>
        <v/>
      </c>
      <c r="CD95" s="71" t="str">
        <f t="shared" ca="1" si="122"/>
        <v/>
      </c>
      <c r="CE95" s="104" t="str">
        <f ca="1">IF(CD95&lt;&gt;"",RANK(CD95,CD$5:INDIRECT(CE$1,TRUE)),"")</f>
        <v/>
      </c>
      <c r="CF95" s="111" t="str">
        <f ca="1">IF(AND('Raw Data'!Z93&lt;&gt;"",'Raw Data'!Z93&lt;&gt;0),ROUNDDOWN('Raw Data'!Z93,Title!$M$1),"")</f>
        <v/>
      </c>
      <c r="CG95" s="109" t="str">
        <f ca="1">IF(AND('Raw Data'!AA93&lt;&gt;"",'Raw Data'!AA93&lt;&gt;0),'Raw Data'!AA93,"")</f>
        <v/>
      </c>
      <c r="CH95" s="97" t="str">
        <f ca="1">IF(AND(CF95&gt;0,CF95&lt;&gt;""),IF(Title!$K$1=0,ROUNDDOWN((1000*CF$1)/CF95,2),ROUND((1000*CF$1)/CF95,2)),IF(CF95="","",0))</f>
        <v/>
      </c>
      <c r="CI95" s="51" t="str">
        <f ca="1">IF(OR(CF95&lt;&gt;"",CG95&lt;&gt;""),RANK(CJ95,CJ$5:INDIRECT(CI$1,TRUE)),"")</f>
        <v/>
      </c>
      <c r="CJ95" s="71" t="str">
        <f t="shared" ca="1" si="145"/>
        <v/>
      </c>
      <c r="CK95" s="71" t="str">
        <f t="shared" ca="1" si="123"/>
        <v/>
      </c>
      <c r="CL95" s="104" t="str">
        <f ca="1">IF(CK95&lt;&gt;"",RANK(CK95,CK$5:INDIRECT(CL$1,TRUE)),"")</f>
        <v/>
      </c>
      <c r="CM95" s="111" t="str">
        <f ca="1">IF(AND('Raw Data'!AB93&lt;&gt;"",'Raw Data'!AB93&lt;&gt;0),ROUNDDOWN('Raw Data'!AB93,Title!$M$1),"")</f>
        <v/>
      </c>
      <c r="CN95" s="109" t="str">
        <f ca="1">IF(AND('Raw Data'!AC93&lt;&gt;"",'Raw Data'!AC93&lt;&gt;0),'Raw Data'!AC93,"")</f>
        <v/>
      </c>
      <c r="CO95" s="97" t="str">
        <f ca="1">IF(AND(CM95&gt;0,CM95&lt;&gt;""),IF(Title!$K$1=0,ROUNDDOWN((1000*CM$1)/CM95,2),ROUND((1000*CM$1)/CM95,2)),IF(CM95="","",0))</f>
        <v/>
      </c>
      <c r="CP95" s="51" t="str">
        <f ca="1">IF(OR(CM95&lt;&gt;"",CN95&lt;&gt;""),RANK(CQ95,CQ$5:INDIRECT(CP$1,TRUE)),"")</f>
        <v/>
      </c>
      <c r="CQ95" s="71" t="str">
        <f t="shared" ca="1" si="146"/>
        <v/>
      </c>
      <c r="CR95" s="71" t="str">
        <f t="shared" ca="1" si="124"/>
        <v/>
      </c>
      <c r="CS95" s="104" t="str">
        <f ca="1">IF(CR95&lt;&gt;"",RANK(CR95,CR$5:INDIRECT(CS$1,TRUE)),"")</f>
        <v/>
      </c>
      <c r="CT95" s="111" t="str">
        <f ca="1">IF(AND('Raw Data'!AD93&lt;&gt;"",'Raw Data'!AD93&lt;&gt;0),ROUNDDOWN('Raw Data'!AD93,Title!$M$1),"")</f>
        <v/>
      </c>
      <c r="CU95" s="109" t="str">
        <f ca="1">IF(AND('Raw Data'!AE93&lt;&gt;"",'Raw Data'!AE93&lt;&gt;0),'Raw Data'!AE93,"")</f>
        <v/>
      </c>
      <c r="CV95" s="97" t="str">
        <f ca="1">IF(AND(CT95&gt;0,CT95&lt;&gt;""),IF(Title!$K$1=0,ROUNDDOWN((1000*CT$1)/CT95,2),ROUND((1000*CT$1)/CT95,2)),IF(CT95="","",0))</f>
        <v/>
      </c>
      <c r="CW95" s="51" t="str">
        <f ca="1">IF(OR(CT95&lt;&gt;"",CU95&lt;&gt;""),RANK(CX95,CX$5:INDIRECT(CW$1,TRUE)),"")</f>
        <v/>
      </c>
      <c r="CX95" s="71" t="str">
        <f t="shared" ca="1" si="147"/>
        <v/>
      </c>
      <c r="CY95" s="71" t="str">
        <f t="shared" ca="1" si="125"/>
        <v/>
      </c>
      <c r="CZ95" s="104" t="str">
        <f ca="1">IF(CY95&lt;&gt;"",RANK(CY95,CY$5:INDIRECT(CZ$1,TRUE)),"")</f>
        <v/>
      </c>
      <c r="DA95" s="111" t="str">
        <f ca="1">IF(AND('Raw Data'!AF93&lt;&gt;"",'Raw Data'!AF93&lt;&gt;0),ROUNDDOWN('Raw Data'!AF93,Title!$M$1),"")</f>
        <v/>
      </c>
      <c r="DB95" s="109" t="str">
        <f ca="1">IF(AND('Raw Data'!AG93&lt;&gt;"",'Raw Data'!AG93&lt;&gt;0),'Raw Data'!AG93,"")</f>
        <v/>
      </c>
      <c r="DC95" s="97" t="str">
        <f ca="1">IF(AND(DA95&gt;0,DA95&lt;&gt;""),IF(Title!$K$1=0,ROUNDDOWN((1000*DA$1)/DA95,2),ROUND((1000*DA$1)/DA95,2)),IF(DA95="","",0))</f>
        <v/>
      </c>
      <c r="DD95" s="51" t="str">
        <f ca="1">IF(OR(DA95&lt;&gt;"",DB95&lt;&gt;""),RANK(DE95,DE$5:INDIRECT(DD$1,TRUE)),"")</f>
        <v/>
      </c>
      <c r="DE95" s="71" t="str">
        <f t="shared" ca="1" si="148"/>
        <v/>
      </c>
      <c r="DF95" s="71" t="str">
        <f t="shared" ca="1" si="126"/>
        <v/>
      </c>
      <c r="DG95" s="104" t="str">
        <f ca="1">IF(DF95&lt;&gt;"",RANK(DF95,DF$5:INDIRECT(DG$1,TRUE)),"")</f>
        <v/>
      </c>
      <c r="DH95" s="111" t="str">
        <f ca="1">IF(AND('Raw Data'!AH93&lt;&gt;"",'Raw Data'!AH93&lt;&gt;0),ROUNDDOWN('Raw Data'!AH93,Title!$M$1),"")</f>
        <v/>
      </c>
      <c r="DI95" s="109" t="str">
        <f ca="1">IF(AND('Raw Data'!AI93&lt;&gt;"",'Raw Data'!AI93&lt;&gt;0),'Raw Data'!AI93,"")</f>
        <v/>
      </c>
      <c r="DJ95" s="97" t="str">
        <f ca="1">IF(AND(DH95&gt;0,DH95&lt;&gt;""),IF(Title!$K$1=0,ROUNDDOWN((1000*DH$1)/DH95,2),ROUND((1000*DH$1)/DH95,2)),IF(DH95="","",0))</f>
        <v/>
      </c>
      <c r="DK95" s="51" t="str">
        <f ca="1">IF(OR(DH95&lt;&gt;"",DI95&lt;&gt;""),RANK(DL95,DL$5:INDIRECT(DK$1,TRUE)),"")</f>
        <v/>
      </c>
      <c r="DL95" s="71" t="str">
        <f t="shared" ca="1" si="149"/>
        <v/>
      </c>
      <c r="DM95" s="71" t="str">
        <f t="shared" ca="1" si="127"/>
        <v/>
      </c>
      <c r="DN95" s="104" t="str">
        <f ca="1">IF(DM95&lt;&gt;"",RANK(DM95,DM$5:INDIRECT(DN$1,TRUE)),"")</f>
        <v/>
      </c>
      <c r="DO95" s="111" t="str">
        <f ca="1">IF(AND('Raw Data'!AJ93&lt;&gt;"",'Raw Data'!AJ93&lt;&gt;0),ROUNDDOWN('Raw Data'!AJ93,Title!$M$1),"")</f>
        <v/>
      </c>
      <c r="DP95" s="109" t="str">
        <f ca="1">IF(AND('Raw Data'!AK93&lt;&gt;"",'Raw Data'!AK93&lt;&gt;0),'Raw Data'!AK93,"")</f>
        <v/>
      </c>
      <c r="DQ95" s="97" t="str">
        <f ca="1">IF(AND(DO95&gt;0,DO95&lt;&gt;""),IF(Title!$K$1=0,ROUNDDOWN((1000*DO$1)/DO95,2),ROUND((1000*DO$1)/DO95,2)),IF(DO95="","",0))</f>
        <v/>
      </c>
      <c r="DR95" s="51" t="str">
        <f ca="1">IF(OR(DO95&lt;&gt;"",DP95&lt;&gt;""),RANK(DS95,DS$5:INDIRECT(DR$1,TRUE)),"")</f>
        <v/>
      </c>
      <c r="DS95" s="71" t="str">
        <f t="shared" ca="1" si="150"/>
        <v/>
      </c>
      <c r="DT95" s="71" t="str">
        <f t="shared" ca="1" si="128"/>
        <v/>
      </c>
      <c r="DU95" s="104" t="str">
        <f ca="1">IF(DT95&lt;&gt;"",RANK(DT95,DT$5:INDIRECT(DU$1,TRUE)),"")</f>
        <v/>
      </c>
      <c r="DV95" s="111" t="str">
        <f ca="1">IF(AND('Raw Data'!AL93&lt;&gt;"",'Raw Data'!AL93&lt;&gt;0),ROUNDDOWN('Raw Data'!AL93,Title!$M$1),"")</f>
        <v/>
      </c>
      <c r="DW95" s="109" t="str">
        <f ca="1">IF(AND('Raw Data'!AM93&lt;&gt;"",'Raw Data'!AM93&lt;&gt;0),'Raw Data'!AM93,"")</f>
        <v/>
      </c>
      <c r="DX95" s="97" t="str">
        <f ca="1">IF(AND(DV95&gt;0,DV95&lt;&gt;""),IF(Title!$K$1=0,ROUNDDOWN((1000*DV$1)/DV95,2),ROUND((1000*DV$1)/DV95,2)),IF(DV95="","",0))</f>
        <v/>
      </c>
      <c r="DY95" s="51" t="str">
        <f ca="1">IF(OR(DV95&lt;&gt;"",DW95&lt;&gt;""),RANK(DZ95,DZ$5:INDIRECT(DY$1,TRUE)),"")</f>
        <v/>
      </c>
      <c r="DZ95" s="71" t="str">
        <f t="shared" ca="1" si="151"/>
        <v/>
      </c>
      <c r="EA95" s="71" t="str">
        <f t="shared" ca="1" si="129"/>
        <v/>
      </c>
      <c r="EB95" s="104" t="str">
        <f ca="1">IF(EA95&lt;&gt;"",RANK(EA95,EA$5:INDIRECT(EB$1,TRUE)),"")</f>
        <v/>
      </c>
      <c r="EC95" s="111" t="str">
        <f ca="1">IF(AND('Raw Data'!AN93&lt;&gt;"",'Raw Data'!AN93&lt;&gt;0),ROUNDDOWN('Raw Data'!AN93,Title!$M$1),"")</f>
        <v/>
      </c>
      <c r="ED95" s="109" t="str">
        <f ca="1">IF(AND('Raw Data'!AO93&lt;&gt;"",'Raw Data'!AO93&lt;&gt;0),'Raw Data'!AO93,"")</f>
        <v/>
      </c>
      <c r="EE95" s="97" t="str">
        <f ca="1">IF(AND(EC95&gt;0,EC95&lt;&gt;""),IF(Title!$K$1=0,ROUNDDOWN((1000*EC$1)/EC95,2),ROUND((1000*EC$1)/EC95,2)),IF(EC95="","",0))</f>
        <v/>
      </c>
      <c r="EF95" s="51" t="str">
        <f ca="1">IF(OR(EC95&lt;&gt;"",ED95&lt;&gt;""),RANK(EG95,EG$5:INDIRECT(EF$1,TRUE)),"")</f>
        <v/>
      </c>
      <c r="EG95" s="71" t="str">
        <f t="shared" ca="1" si="152"/>
        <v/>
      </c>
      <c r="EH95" s="71" t="str">
        <f t="shared" ca="1" si="130"/>
        <v/>
      </c>
      <c r="EI95" s="104" t="str">
        <f ca="1">IF(EH95&lt;&gt;"",RANK(EH95,EH$5:INDIRECT(EI$1,TRUE)),"")</f>
        <v/>
      </c>
      <c r="EJ95" s="111" t="str">
        <f ca="1">IF(AND('Raw Data'!AP93&lt;&gt;"",'Raw Data'!AP93&lt;&gt;0),ROUNDDOWN('Raw Data'!AP93,Title!$M$1),"")</f>
        <v/>
      </c>
      <c r="EK95" s="106" t="str">
        <f ca="1">IF(AND('Raw Data'!AQ93&lt;&gt;"",'Raw Data'!AQ93&lt;&gt;0),'Raw Data'!AQ93,"")</f>
        <v/>
      </c>
      <c r="EL95" s="97" t="str">
        <f ca="1">IF(AND(EJ95&gt;0,EJ95&lt;&gt;""),IF(Title!$K$1=0,ROUNDDOWN((1000*EJ$1)/EJ95,2),ROUND((1000*EJ$1)/EJ95,2)),IF(EJ95="","",0))</f>
        <v/>
      </c>
      <c r="EM95" s="51" t="str">
        <f ca="1">IF(OR(EJ95&lt;&gt;"",EK95&lt;&gt;""),RANK(EN95,EN$5:INDIRECT(EM$1,TRUE)),"")</f>
        <v/>
      </c>
      <c r="EN95" s="71" t="str">
        <f t="shared" ca="1" si="153"/>
        <v/>
      </c>
      <c r="EO95" s="71" t="str">
        <f t="shared" ca="1" si="131"/>
        <v/>
      </c>
      <c r="EP95" s="104" t="str">
        <f ca="1">IF(EO95&lt;&gt;"",RANK(EO95,EO$5:INDIRECT(EP$1,TRUE)),"")</f>
        <v/>
      </c>
      <c r="EQ95" s="51" t="str">
        <f t="shared" ca="1" si="154"/>
        <v>$ER$95:$FC$95</v>
      </c>
      <c r="ER95" s="71">
        <f t="shared" si="155"/>
        <v>0</v>
      </c>
      <c r="ES95" s="71">
        <f t="shared" ca="1" si="156"/>
        <v>0</v>
      </c>
      <c r="ET95" s="71">
        <f t="shared" ca="1" si="157"/>
        <v>0</v>
      </c>
      <c r="EU95" s="71">
        <f t="shared" ca="1" si="158"/>
        <v>0</v>
      </c>
      <c r="EV95" s="71">
        <f t="shared" ca="1" si="159"/>
        <v>0</v>
      </c>
      <c r="EW95" s="71">
        <f t="shared" ca="1" si="160"/>
        <v>0</v>
      </c>
      <c r="EX95" s="71">
        <f t="shared" ca="1" si="161"/>
        <v>0</v>
      </c>
      <c r="EY95" s="71">
        <f t="shared" ca="1" si="162"/>
        <v>0</v>
      </c>
      <c r="EZ95" s="71">
        <f t="shared" ca="1" si="163"/>
        <v>0</v>
      </c>
      <c r="FA95" s="71">
        <f t="shared" ca="1" si="164"/>
        <v>0</v>
      </c>
      <c r="FB95" s="71">
        <f t="shared" ca="1" si="165"/>
        <v>0</v>
      </c>
      <c r="FC95" s="71">
        <f t="shared" ca="1" si="166"/>
        <v>0</v>
      </c>
      <c r="FD95" s="71">
        <f t="shared" ca="1" si="167"/>
        <v>0</v>
      </c>
      <c r="FE95" s="71">
        <f t="shared" ca="1" si="168"/>
        <v>0</v>
      </c>
      <c r="FF95" s="71">
        <f t="shared" ca="1" si="169"/>
        <v>0</v>
      </c>
      <c r="FG95" s="71">
        <f t="shared" ca="1" si="170"/>
        <v>0</v>
      </c>
      <c r="FH95" s="71">
        <f t="shared" ca="1" si="171"/>
        <v>0</v>
      </c>
      <c r="FI95" s="71">
        <f t="shared" ca="1" si="172"/>
        <v>0</v>
      </c>
      <c r="FJ95" s="71">
        <f t="shared" ca="1" si="173"/>
        <v>0</v>
      </c>
      <c r="FK95" s="71">
        <f t="shared" ca="1" si="174"/>
        <v>0</v>
      </c>
      <c r="FL95" s="51" t="str">
        <f t="shared" si="175"/>
        <v>$FM$95:$FX$95</v>
      </c>
      <c r="FM95" s="72">
        <f t="shared" si="176"/>
        <v>0</v>
      </c>
      <c r="FN95" s="51">
        <f t="shared" si="177"/>
        <v>0</v>
      </c>
      <c r="FO95" s="51">
        <f t="shared" si="178"/>
        <v>0</v>
      </c>
      <c r="FP95" s="51">
        <f t="shared" si="179"/>
        <v>0</v>
      </c>
      <c r="FQ95" s="51">
        <f t="shared" si="180"/>
        <v>0</v>
      </c>
      <c r="FR95" s="51">
        <f t="shared" si="181"/>
        <v>0</v>
      </c>
      <c r="FS95" s="51">
        <f t="shared" si="182"/>
        <v>0</v>
      </c>
      <c r="FT95" s="51">
        <f t="shared" si="183"/>
        <v>0</v>
      </c>
      <c r="FU95" s="51">
        <f t="shared" si="184"/>
        <v>0</v>
      </c>
      <c r="FV95" s="51">
        <f t="shared" si="185"/>
        <v>0</v>
      </c>
      <c r="FW95" s="51">
        <f t="shared" si="186"/>
        <v>0</v>
      </c>
      <c r="FX95" s="51">
        <f t="shared" si="187"/>
        <v>0</v>
      </c>
      <c r="FY95" s="51">
        <f t="shared" si="188"/>
        <v>0</v>
      </c>
      <c r="FZ95" s="51">
        <f t="shared" si="189"/>
        <v>0</v>
      </c>
      <c r="GA95" s="51">
        <f t="shared" si="190"/>
        <v>0</v>
      </c>
      <c r="GB95" s="51">
        <f t="shared" si="191"/>
        <v>0</v>
      </c>
      <c r="GC95" s="51">
        <f t="shared" si="192"/>
        <v>0</v>
      </c>
      <c r="GD95" s="51">
        <f t="shared" si="193"/>
        <v>0</v>
      </c>
      <c r="GE95" s="51">
        <f t="shared" si="194"/>
        <v>0</v>
      </c>
      <c r="GF95" s="51">
        <f t="shared" si="195"/>
        <v>0</v>
      </c>
      <c r="GG95" s="51" t="str">
        <f t="shared" si="196"/>
        <v>GS95</v>
      </c>
      <c r="GH95" s="71">
        <f ca="1">GetDiscardScore($ER95:ER95,GH$1)</f>
        <v>0</v>
      </c>
      <c r="GI95" s="71">
        <f ca="1">GetDiscardScore($ER95:ES95,GI$1)</f>
        <v>0</v>
      </c>
      <c r="GJ95" s="71">
        <f ca="1">GetDiscardScore($ER95:ET95,GJ$1)</f>
        <v>0</v>
      </c>
      <c r="GK95" s="71">
        <f ca="1">GetDiscardScore($ER95:EU95,GK$1)</f>
        <v>0</v>
      </c>
      <c r="GL95" s="71">
        <f ca="1">GetDiscardScore($ER95:EV95,GL$1)</f>
        <v>0</v>
      </c>
      <c r="GM95" s="71">
        <f ca="1">GetDiscardScore($ER95:EW95,GM$1)</f>
        <v>0</v>
      </c>
      <c r="GN95" s="71">
        <f ca="1">GetDiscardScore($ER95:EX95,GN$1)</f>
        <v>0</v>
      </c>
      <c r="GO95" s="71">
        <f ca="1">GetDiscardScore($ER95:EY95,GO$1)</f>
        <v>0</v>
      </c>
      <c r="GP95" s="71">
        <f ca="1">GetDiscardScore($ER95:EZ95,GP$1)</f>
        <v>0</v>
      </c>
      <c r="GQ95" s="71">
        <f ca="1">GetDiscardScore($ER95:FA95,GQ$1)</f>
        <v>0</v>
      </c>
      <c r="GR95" s="71">
        <f ca="1">GetDiscardScore($ER95:FB95,GR$1)</f>
        <v>0</v>
      </c>
      <c r="GS95" s="71">
        <f ca="1">GetDiscardScore($ER95:FC95,GS$1)</f>
        <v>0</v>
      </c>
      <c r="GT95" s="71">
        <f ca="1">GetDiscardScore($ER95:FD95,GT$1)</f>
        <v>0</v>
      </c>
      <c r="GU95" s="71">
        <f ca="1">GetDiscardScore($ER95:FE95,GU$1)</f>
        <v>0</v>
      </c>
      <c r="GV95" s="71">
        <f ca="1">GetDiscardScore($ER95:FF95,GV$1)</f>
        <v>0</v>
      </c>
      <c r="GW95" s="71">
        <f ca="1">GetDiscardScore($ER95:FG95,GW$1)</f>
        <v>0</v>
      </c>
      <c r="GX95" s="71">
        <f ca="1">GetDiscardScore($ER95:FH95,GX$1)</f>
        <v>0</v>
      </c>
      <c r="GY95" s="71">
        <f ca="1">GetDiscardScore($ER95:FI95,GY$1)</f>
        <v>0</v>
      </c>
      <c r="GZ95" s="71">
        <f ca="1">GetDiscardScore($ER95:FJ95,GZ$1)</f>
        <v>0</v>
      </c>
      <c r="HA95" s="71">
        <f ca="1">GetDiscardScore($ER95:FK95,HA$1)</f>
        <v>0</v>
      </c>
      <c r="HB95" s="73" t="str">
        <f t="shared" ca="1" si="197"/>
        <v/>
      </c>
      <c r="HC95" s="72" t="str">
        <f ca="1">IF(HB95&lt;&gt;"",RANK(HB95,HB$5:INDIRECT(HC$1,TRUE),0),"")</f>
        <v/>
      </c>
      <c r="HD95" s="70" t="str">
        <f t="shared" ca="1" si="198"/>
        <v/>
      </c>
    </row>
    <row r="96" spans="1:212" s="51" customFormat="1" ht="11.25">
      <c r="A96" s="41">
        <v>92</v>
      </c>
      <c r="B96" s="41" t="str">
        <f ca="1">IF('Raw Data'!B94&lt;&gt;"",'Raw Data'!B94,"")</f>
        <v/>
      </c>
      <c r="C96" s="51" t="str">
        <f ca="1">IF('Raw Data'!C94&lt;&gt;"",'Raw Data'!C94,"")</f>
        <v/>
      </c>
      <c r="D96" s="42" t="str">
        <f t="shared" ca="1" si="132"/>
        <v/>
      </c>
      <c r="E96" s="69" t="str">
        <f t="shared" ca="1" si="133"/>
        <v/>
      </c>
      <c r="F96" s="99" t="str">
        <f t="shared" ca="1" si="111"/>
        <v/>
      </c>
      <c r="G96" s="111" t="str">
        <f ca="1">IF(AND('Raw Data'!D94&lt;&gt;"",'Raw Data'!D94&lt;&gt;0),ROUNDDOWN('Raw Data'!D94,Title!$M$1),"")</f>
        <v/>
      </c>
      <c r="H96" s="109" t="str">
        <f ca="1">IF(AND('Raw Data'!E94&lt;&gt;"",'Raw Data'!E94&lt;&gt;0),'Raw Data'!E94,"")</f>
        <v/>
      </c>
      <c r="I96" s="97" t="str">
        <f ca="1">IF(AND(G96&lt;&gt;"",G96&gt;0),IF(Title!$K$1=0,ROUNDDOWN((1000*G$1)/G96,2),ROUND((1000*G$1)/G96,2)),IF(G96="","",0))</f>
        <v/>
      </c>
      <c r="J96" s="51" t="str">
        <f ca="1">IF(K96&lt;&gt;0,RANK(K96,K$5:INDIRECT(J$1,TRUE)),"")</f>
        <v/>
      </c>
      <c r="K96" s="71">
        <f t="shared" ca="1" si="199"/>
        <v>0</v>
      </c>
      <c r="L96" s="71" t="str">
        <f t="shared" ca="1" si="112"/>
        <v/>
      </c>
      <c r="M96" s="104" t="str">
        <f ca="1">IF(L96&lt;&gt;"",RANK(L96,L$5:INDIRECT(M$1,TRUE)),"")</f>
        <v/>
      </c>
      <c r="N96" s="111" t="str">
        <f ca="1">IF(AND('Raw Data'!F94&lt;&gt;"",'Raw Data'!F94&lt;&gt;0),ROUNDDOWN('Raw Data'!F94,Title!$M$1),"")</f>
        <v/>
      </c>
      <c r="O96" s="109" t="str">
        <f ca="1">IF(AND('Raw Data'!G94&lt;&gt;"",'Raw Data'!G94&lt;&gt;0),'Raw Data'!G94,"")</f>
        <v/>
      </c>
      <c r="P96" s="97" t="str">
        <f ca="1">IF(AND(N96&gt;0,N96&lt;&gt;""),IF(Title!$K$1=0,ROUNDDOWN((1000*N$1)/N96,2),ROUND((1000*N$1)/N96,2)),IF(N96="","",0))</f>
        <v/>
      </c>
      <c r="Q96" s="51" t="str">
        <f ca="1">IF(OR(N96&lt;&gt;"",O96&lt;&gt;""),RANK(R96,R$5:INDIRECT(Q$1,TRUE)),"")</f>
        <v/>
      </c>
      <c r="R96" s="71" t="str">
        <f t="shared" ca="1" si="134"/>
        <v/>
      </c>
      <c r="S96" s="71" t="str">
        <f t="shared" ca="1" si="113"/>
        <v/>
      </c>
      <c r="T96" s="104" t="str">
        <f ca="1">IF(S96&lt;&gt;"",RANK(S96,S$5:INDIRECT(T$1,TRUE)),"")</f>
        <v/>
      </c>
      <c r="U96" s="111" t="str">
        <f ca="1">IF(AND('Raw Data'!H94&lt;&gt;"",'Raw Data'!H94&lt;&gt;0),ROUNDDOWN('Raw Data'!H94,Title!$M$1),"")</f>
        <v/>
      </c>
      <c r="V96" s="109" t="str">
        <f ca="1">IF(AND('Raw Data'!I94&lt;&gt;"",'Raw Data'!I94&lt;&gt;0),'Raw Data'!I94,"")</f>
        <v/>
      </c>
      <c r="W96" s="97" t="str">
        <f ca="1">IF(AND(U96&gt;0,U96&lt;&gt;""),IF(Title!$K$1=0,ROUNDDOWN((1000*U$1)/U96,2),ROUND((1000*U$1)/U96,2)),IF(U96="","",0))</f>
        <v/>
      </c>
      <c r="X96" s="51" t="str">
        <f ca="1">IF(OR(U96&lt;&gt;"",V96&lt;&gt;""),RANK(Y96,Y$5:INDIRECT(X$1,TRUE)),"")</f>
        <v/>
      </c>
      <c r="Y96" s="71" t="str">
        <f t="shared" ca="1" si="135"/>
        <v/>
      </c>
      <c r="Z96" s="71" t="str">
        <f t="shared" ca="1" si="114"/>
        <v/>
      </c>
      <c r="AA96" s="104" t="str">
        <f ca="1">IF(Z96&lt;&gt;"",RANK(Z96,Z$5:INDIRECT(AA$1,TRUE)),"")</f>
        <v/>
      </c>
      <c r="AB96" s="111" t="str">
        <f ca="1">IF(AND('Raw Data'!J94&lt;&gt;"",'Raw Data'!J94&lt;&gt;0),ROUNDDOWN('Raw Data'!J94,Title!$M$1),"")</f>
        <v/>
      </c>
      <c r="AC96" s="109" t="str">
        <f ca="1">IF(AND('Raw Data'!K94&lt;&gt;"",'Raw Data'!K94&lt;&gt;0),'Raw Data'!K94,"")</f>
        <v/>
      </c>
      <c r="AD96" s="97" t="str">
        <f ca="1">IF(AND(AB96&gt;0,AB96&lt;&gt;""),IF(Title!$K$1=0,ROUNDDOWN((1000*AB$1)/AB96,2),ROUND((1000*AB$1)/AB96,2)),IF(AB96="","",0))</f>
        <v/>
      </c>
      <c r="AE96" s="51" t="str">
        <f ca="1">IF(OR(AB96&lt;&gt;"",AC96&lt;&gt;""),RANK(AF96,AF$5:INDIRECT(AE$1,TRUE)),"")</f>
        <v/>
      </c>
      <c r="AF96" s="71" t="str">
        <f t="shared" ca="1" si="136"/>
        <v/>
      </c>
      <c r="AG96" s="71" t="str">
        <f t="shared" ca="1" si="115"/>
        <v/>
      </c>
      <c r="AH96" s="104" t="str">
        <f ca="1">IF(AG96&lt;&gt;"",RANK(AG96,AG$5:INDIRECT(AH$1,TRUE)),"")</f>
        <v/>
      </c>
      <c r="AI96" s="111" t="str">
        <f ca="1">IF(AND('Raw Data'!L94&lt;&gt;"",'Raw Data'!L94&lt;&gt;0),ROUNDDOWN('Raw Data'!L94,Title!$M$1),"")</f>
        <v/>
      </c>
      <c r="AJ96" s="109" t="str">
        <f ca="1">IF(AND('Raw Data'!M94&lt;&gt;"",'Raw Data'!M94&lt;&gt;0),'Raw Data'!M94,"")</f>
        <v/>
      </c>
      <c r="AK96" s="97" t="str">
        <f ca="1">IF(AND(AI96&gt;0,AI96&lt;&gt;""),IF(Title!$K$1=0,ROUNDDOWN((1000*AI$1)/AI96,2),ROUND((1000*AI$1)/AI96,2)),IF(AI96="","",0))</f>
        <v/>
      </c>
      <c r="AL96" s="51" t="str">
        <f ca="1">IF(OR(AI96&lt;&gt;"",AJ96&lt;&gt;""),RANK(AM96,AM$5:INDIRECT(AL$1,TRUE)),"")</f>
        <v/>
      </c>
      <c r="AM96" s="71" t="str">
        <f t="shared" ca="1" si="137"/>
        <v/>
      </c>
      <c r="AN96" s="71" t="str">
        <f t="shared" ca="1" si="116"/>
        <v/>
      </c>
      <c r="AO96" s="104" t="str">
        <f ca="1">IF(AN96&lt;&gt;"",RANK(AN96,AN$5:INDIRECT(AO$1,TRUE)),"")</f>
        <v/>
      </c>
      <c r="AP96" s="111" t="str">
        <f ca="1">IF(AND('Raw Data'!N94&lt;&gt;"",'Raw Data'!N94&lt;&gt;0),ROUNDDOWN('Raw Data'!N94,Title!$M$1),"")</f>
        <v/>
      </c>
      <c r="AQ96" s="109" t="str">
        <f ca="1">IF(AND('Raw Data'!O94&lt;&gt;"",'Raw Data'!O94&lt;&gt;0),'Raw Data'!O94,"")</f>
        <v/>
      </c>
      <c r="AR96" s="97" t="str">
        <f ca="1">IF(AND(AP96&gt;0,AP96&lt;&gt;""),IF(Title!$K$1=0,ROUNDDOWN((1000*AP$1)/AP96,2),ROUND((1000*AP$1)/AP96,2)),IF(AP96="","",0))</f>
        <v/>
      </c>
      <c r="AS96" s="51" t="str">
        <f ca="1">IF(OR(AP96&lt;&gt;"",AQ96&lt;&gt;""),RANK(AT96,AT$5:INDIRECT(AS$1,TRUE)),"")</f>
        <v/>
      </c>
      <c r="AT96" s="71" t="str">
        <f t="shared" ca="1" si="138"/>
        <v/>
      </c>
      <c r="AU96" s="71" t="str">
        <f t="shared" ca="1" si="117"/>
        <v/>
      </c>
      <c r="AV96" s="104" t="str">
        <f ca="1">IF(AU96&lt;&gt;"",RANK(AU96,AU$5:INDIRECT(AV$1,TRUE)),"")</f>
        <v/>
      </c>
      <c r="AW96" s="111" t="str">
        <f ca="1">IF(AND('Raw Data'!P94&lt;&gt;"",'Raw Data'!P94&lt;&gt;0),ROUNDDOWN('Raw Data'!P94,Title!$M$1),"")</f>
        <v/>
      </c>
      <c r="AX96" s="109" t="str">
        <f ca="1">IF(AND('Raw Data'!Q94&lt;&gt;"",'Raw Data'!Q94&lt;&gt;0),'Raw Data'!Q94,"")</f>
        <v/>
      </c>
      <c r="AY96" s="97" t="str">
        <f ca="1">IF(AND(AW96&gt;0,AW96&lt;&gt;""),IF(Title!$K$1=0,ROUNDDOWN((1000*AW$1)/AW96,2),ROUND((1000*AW$1)/AW96,2)),IF(AW96="","",0))</f>
        <v/>
      </c>
      <c r="AZ96" s="51" t="str">
        <f ca="1">IF(OR(AW96&lt;&gt;"",AX96&lt;&gt;""),RANK(BA96,BA$5:INDIRECT(AZ$1,TRUE)),"")</f>
        <v/>
      </c>
      <c r="BA96" s="71" t="str">
        <f t="shared" ca="1" si="139"/>
        <v/>
      </c>
      <c r="BB96" s="71" t="str">
        <f t="shared" ca="1" si="118"/>
        <v/>
      </c>
      <c r="BC96" s="104" t="str">
        <f ca="1">IF(BB96&lt;&gt;"",RANK(BB96,BB$5:INDIRECT(BC$1,TRUE)),"")</f>
        <v/>
      </c>
      <c r="BD96" s="111" t="str">
        <f ca="1">IF(AND('Raw Data'!R94&lt;&gt;"",'Raw Data'!R94&lt;&gt;0),ROUNDDOWN('Raw Data'!R94,Title!$M$1),"")</f>
        <v/>
      </c>
      <c r="BE96" s="109" t="str">
        <f ca="1">IF(AND('Raw Data'!S94&lt;&gt;"",'Raw Data'!S94&lt;&gt;0),'Raw Data'!S94,"")</f>
        <v/>
      </c>
      <c r="BF96" s="97" t="str">
        <f ca="1">IF(AND(BD96&gt;0,BD96&lt;&gt;""),IF(Title!$K$1=0,ROUNDDOWN((1000*BD$1)/BD96,2),ROUND((1000*BD$1)/BD96,2)),IF(BD96="","",0))</f>
        <v/>
      </c>
      <c r="BG96" s="51" t="str">
        <f ca="1">IF(OR(BD96&lt;&gt;"",BE96&lt;&gt;""),RANK(BH96,BH$5:INDIRECT(BG$1,TRUE)),"")</f>
        <v/>
      </c>
      <c r="BH96" s="71" t="str">
        <f t="shared" ca="1" si="140"/>
        <v/>
      </c>
      <c r="BI96" s="71" t="str">
        <f t="shared" ca="1" si="119"/>
        <v/>
      </c>
      <c r="BJ96" s="104" t="str">
        <f ca="1">IF(BI96&lt;&gt;"",RANK(BI96,BI$5:INDIRECT(BJ$1,TRUE)),"")</f>
        <v/>
      </c>
      <c r="BK96" s="111" t="str">
        <f ca="1">IF(AND('Raw Data'!T94&lt;&gt;"",'Raw Data'!T94&lt;&gt;0),ROUNDDOWN('Raw Data'!T94,Title!$M$1),"")</f>
        <v/>
      </c>
      <c r="BL96" s="109" t="str">
        <f ca="1">IF(AND('Raw Data'!U94&lt;&gt;"",'Raw Data'!U94&lt;&gt;0),'Raw Data'!U94,"")</f>
        <v/>
      </c>
      <c r="BM96" s="97" t="str">
        <f t="shared" ca="1" si="141"/>
        <v/>
      </c>
      <c r="BN96" s="51" t="str">
        <f ca="1">IF(OR(BK96&lt;&gt;"",BL96&lt;&gt;""),RANK(BO96,BO$5:INDIRECT(BN$1,TRUE)),"")</f>
        <v/>
      </c>
      <c r="BO96" s="71" t="str">
        <f t="shared" ca="1" si="142"/>
        <v/>
      </c>
      <c r="BP96" s="71" t="str">
        <f t="shared" ca="1" si="120"/>
        <v/>
      </c>
      <c r="BQ96" s="104" t="str">
        <f ca="1">IF(BP96&lt;&gt;"",RANK(BP96,BP$5:INDIRECT(BQ$1,TRUE)),"")</f>
        <v/>
      </c>
      <c r="BR96" s="111" t="str">
        <f ca="1">IF(AND('Raw Data'!V94&lt;&gt;"",'Raw Data'!V94&lt;&gt;0),ROUNDDOWN('Raw Data'!V94,Title!$M$1),"")</f>
        <v/>
      </c>
      <c r="BS96" s="109" t="str">
        <f ca="1">IF(AND('Raw Data'!W94&lt;&gt;"",'Raw Data'!W94&lt;&gt;0),'Raw Data'!W94,"")</f>
        <v/>
      </c>
      <c r="BT96" s="97" t="str">
        <f ca="1">IF(AND(BR96&gt;0,BR96&lt;&gt;""),IF(Title!$K$1=0,ROUNDDOWN((1000*BR$1)/BR96,2),ROUND((1000*BR$1)/BR96,2)),IF(BR96="","",0))</f>
        <v/>
      </c>
      <c r="BU96" s="51" t="str">
        <f ca="1">IF(OR(BR96&lt;&gt;"",BS96&lt;&gt;""),RANK(BV96,BV$5:INDIRECT(BU$1,TRUE)),"")</f>
        <v/>
      </c>
      <c r="BV96" s="71" t="str">
        <f t="shared" ca="1" si="143"/>
        <v/>
      </c>
      <c r="BW96" s="71" t="str">
        <f t="shared" ca="1" si="121"/>
        <v/>
      </c>
      <c r="BX96" s="104" t="str">
        <f ca="1">IF(BW96&lt;&gt;"",RANK(BW96,BW$5:INDIRECT(BX$1,TRUE)),"")</f>
        <v/>
      </c>
      <c r="BY96" s="111" t="str">
        <f ca="1">IF(AND('Raw Data'!X94&lt;&gt;"",'Raw Data'!X94&lt;&gt;0),ROUNDDOWN('Raw Data'!X94,Title!$M$1),"")</f>
        <v/>
      </c>
      <c r="BZ96" s="109" t="str">
        <f ca="1">IF(AND('Raw Data'!Y94&lt;&gt;"",'Raw Data'!Y94&lt;&gt;0),'Raw Data'!Y94,"")</f>
        <v/>
      </c>
      <c r="CA96" s="97" t="str">
        <f ca="1">IF(AND(BY96&gt;0,BY96&lt;&gt;""),IF(Title!$K$1=0,ROUNDDOWN((1000*BY$1)/BY96,2),ROUND((1000*BY$1)/BY96,2)),IF(BY96="","",0))</f>
        <v/>
      </c>
      <c r="CB96" s="51" t="str">
        <f ca="1">IF(OR(BY96&lt;&gt;"",BZ96&lt;&gt;""),RANK(CC96,CC$5:INDIRECT(CB$1,TRUE)),"")</f>
        <v/>
      </c>
      <c r="CC96" s="71" t="str">
        <f t="shared" ca="1" si="144"/>
        <v/>
      </c>
      <c r="CD96" s="71" t="str">
        <f t="shared" ca="1" si="122"/>
        <v/>
      </c>
      <c r="CE96" s="104" t="str">
        <f ca="1">IF(CD96&lt;&gt;"",RANK(CD96,CD$5:INDIRECT(CE$1,TRUE)),"")</f>
        <v/>
      </c>
      <c r="CF96" s="111" t="str">
        <f ca="1">IF(AND('Raw Data'!Z94&lt;&gt;"",'Raw Data'!Z94&lt;&gt;0),ROUNDDOWN('Raw Data'!Z94,Title!$M$1),"")</f>
        <v/>
      </c>
      <c r="CG96" s="109" t="str">
        <f ca="1">IF(AND('Raw Data'!AA94&lt;&gt;"",'Raw Data'!AA94&lt;&gt;0),'Raw Data'!AA94,"")</f>
        <v/>
      </c>
      <c r="CH96" s="97" t="str">
        <f ca="1">IF(AND(CF96&gt;0,CF96&lt;&gt;""),IF(Title!$K$1=0,ROUNDDOWN((1000*CF$1)/CF96,2),ROUND((1000*CF$1)/CF96,2)),IF(CF96="","",0))</f>
        <v/>
      </c>
      <c r="CI96" s="51" t="str">
        <f ca="1">IF(OR(CF96&lt;&gt;"",CG96&lt;&gt;""),RANK(CJ96,CJ$5:INDIRECT(CI$1,TRUE)),"")</f>
        <v/>
      </c>
      <c r="CJ96" s="71" t="str">
        <f t="shared" ca="1" si="145"/>
        <v/>
      </c>
      <c r="CK96" s="71" t="str">
        <f t="shared" ca="1" si="123"/>
        <v/>
      </c>
      <c r="CL96" s="104" t="str">
        <f ca="1">IF(CK96&lt;&gt;"",RANK(CK96,CK$5:INDIRECT(CL$1,TRUE)),"")</f>
        <v/>
      </c>
      <c r="CM96" s="111" t="str">
        <f ca="1">IF(AND('Raw Data'!AB94&lt;&gt;"",'Raw Data'!AB94&lt;&gt;0),ROUNDDOWN('Raw Data'!AB94,Title!$M$1),"")</f>
        <v/>
      </c>
      <c r="CN96" s="109" t="str">
        <f ca="1">IF(AND('Raw Data'!AC94&lt;&gt;"",'Raw Data'!AC94&lt;&gt;0),'Raw Data'!AC94,"")</f>
        <v/>
      </c>
      <c r="CO96" s="97" t="str">
        <f ca="1">IF(AND(CM96&gt;0,CM96&lt;&gt;""),IF(Title!$K$1=0,ROUNDDOWN((1000*CM$1)/CM96,2),ROUND((1000*CM$1)/CM96,2)),IF(CM96="","",0))</f>
        <v/>
      </c>
      <c r="CP96" s="51" t="str">
        <f ca="1">IF(OR(CM96&lt;&gt;"",CN96&lt;&gt;""),RANK(CQ96,CQ$5:INDIRECT(CP$1,TRUE)),"")</f>
        <v/>
      </c>
      <c r="CQ96" s="71" t="str">
        <f t="shared" ca="1" si="146"/>
        <v/>
      </c>
      <c r="CR96" s="71" t="str">
        <f t="shared" ca="1" si="124"/>
        <v/>
      </c>
      <c r="CS96" s="104" t="str">
        <f ca="1">IF(CR96&lt;&gt;"",RANK(CR96,CR$5:INDIRECT(CS$1,TRUE)),"")</f>
        <v/>
      </c>
      <c r="CT96" s="111" t="str">
        <f ca="1">IF(AND('Raw Data'!AD94&lt;&gt;"",'Raw Data'!AD94&lt;&gt;0),ROUNDDOWN('Raw Data'!AD94,Title!$M$1),"")</f>
        <v/>
      </c>
      <c r="CU96" s="109" t="str">
        <f ca="1">IF(AND('Raw Data'!AE94&lt;&gt;"",'Raw Data'!AE94&lt;&gt;0),'Raw Data'!AE94,"")</f>
        <v/>
      </c>
      <c r="CV96" s="97" t="str">
        <f ca="1">IF(AND(CT96&gt;0,CT96&lt;&gt;""),IF(Title!$K$1=0,ROUNDDOWN((1000*CT$1)/CT96,2),ROUND((1000*CT$1)/CT96,2)),IF(CT96="","",0))</f>
        <v/>
      </c>
      <c r="CW96" s="51" t="str">
        <f ca="1">IF(OR(CT96&lt;&gt;"",CU96&lt;&gt;""),RANK(CX96,CX$5:INDIRECT(CW$1,TRUE)),"")</f>
        <v/>
      </c>
      <c r="CX96" s="71" t="str">
        <f t="shared" ca="1" si="147"/>
        <v/>
      </c>
      <c r="CY96" s="71" t="str">
        <f t="shared" ca="1" si="125"/>
        <v/>
      </c>
      <c r="CZ96" s="104" t="str">
        <f ca="1">IF(CY96&lt;&gt;"",RANK(CY96,CY$5:INDIRECT(CZ$1,TRUE)),"")</f>
        <v/>
      </c>
      <c r="DA96" s="111" t="str">
        <f ca="1">IF(AND('Raw Data'!AF94&lt;&gt;"",'Raw Data'!AF94&lt;&gt;0),ROUNDDOWN('Raw Data'!AF94,Title!$M$1),"")</f>
        <v/>
      </c>
      <c r="DB96" s="109" t="str">
        <f ca="1">IF(AND('Raw Data'!AG94&lt;&gt;"",'Raw Data'!AG94&lt;&gt;0),'Raw Data'!AG94,"")</f>
        <v/>
      </c>
      <c r="DC96" s="97" t="str">
        <f ca="1">IF(AND(DA96&gt;0,DA96&lt;&gt;""),IF(Title!$K$1=0,ROUNDDOWN((1000*DA$1)/DA96,2),ROUND((1000*DA$1)/DA96,2)),IF(DA96="","",0))</f>
        <v/>
      </c>
      <c r="DD96" s="51" t="str">
        <f ca="1">IF(OR(DA96&lt;&gt;"",DB96&lt;&gt;""),RANK(DE96,DE$5:INDIRECT(DD$1,TRUE)),"")</f>
        <v/>
      </c>
      <c r="DE96" s="71" t="str">
        <f t="shared" ca="1" si="148"/>
        <v/>
      </c>
      <c r="DF96" s="71" t="str">
        <f t="shared" ca="1" si="126"/>
        <v/>
      </c>
      <c r="DG96" s="104" t="str">
        <f ca="1">IF(DF96&lt;&gt;"",RANK(DF96,DF$5:INDIRECT(DG$1,TRUE)),"")</f>
        <v/>
      </c>
      <c r="DH96" s="111" t="str">
        <f ca="1">IF(AND('Raw Data'!AH94&lt;&gt;"",'Raw Data'!AH94&lt;&gt;0),ROUNDDOWN('Raw Data'!AH94,Title!$M$1),"")</f>
        <v/>
      </c>
      <c r="DI96" s="109" t="str">
        <f ca="1">IF(AND('Raw Data'!AI94&lt;&gt;"",'Raw Data'!AI94&lt;&gt;0),'Raw Data'!AI94,"")</f>
        <v/>
      </c>
      <c r="DJ96" s="97" t="str">
        <f ca="1">IF(AND(DH96&gt;0,DH96&lt;&gt;""),IF(Title!$K$1=0,ROUNDDOWN((1000*DH$1)/DH96,2),ROUND((1000*DH$1)/DH96,2)),IF(DH96="","",0))</f>
        <v/>
      </c>
      <c r="DK96" s="51" t="str">
        <f ca="1">IF(OR(DH96&lt;&gt;"",DI96&lt;&gt;""),RANK(DL96,DL$5:INDIRECT(DK$1,TRUE)),"")</f>
        <v/>
      </c>
      <c r="DL96" s="71" t="str">
        <f t="shared" ca="1" si="149"/>
        <v/>
      </c>
      <c r="DM96" s="71" t="str">
        <f t="shared" ca="1" si="127"/>
        <v/>
      </c>
      <c r="DN96" s="104" t="str">
        <f ca="1">IF(DM96&lt;&gt;"",RANK(DM96,DM$5:INDIRECT(DN$1,TRUE)),"")</f>
        <v/>
      </c>
      <c r="DO96" s="111" t="str">
        <f ca="1">IF(AND('Raw Data'!AJ94&lt;&gt;"",'Raw Data'!AJ94&lt;&gt;0),ROUNDDOWN('Raw Data'!AJ94,Title!$M$1),"")</f>
        <v/>
      </c>
      <c r="DP96" s="109" t="str">
        <f ca="1">IF(AND('Raw Data'!AK94&lt;&gt;"",'Raw Data'!AK94&lt;&gt;0),'Raw Data'!AK94,"")</f>
        <v/>
      </c>
      <c r="DQ96" s="97" t="str">
        <f ca="1">IF(AND(DO96&gt;0,DO96&lt;&gt;""),IF(Title!$K$1=0,ROUNDDOWN((1000*DO$1)/DO96,2),ROUND((1000*DO$1)/DO96,2)),IF(DO96="","",0))</f>
        <v/>
      </c>
      <c r="DR96" s="51" t="str">
        <f ca="1">IF(OR(DO96&lt;&gt;"",DP96&lt;&gt;""),RANK(DS96,DS$5:INDIRECT(DR$1,TRUE)),"")</f>
        <v/>
      </c>
      <c r="DS96" s="71" t="str">
        <f t="shared" ca="1" si="150"/>
        <v/>
      </c>
      <c r="DT96" s="71" t="str">
        <f t="shared" ca="1" si="128"/>
        <v/>
      </c>
      <c r="DU96" s="104" t="str">
        <f ca="1">IF(DT96&lt;&gt;"",RANK(DT96,DT$5:INDIRECT(DU$1,TRUE)),"")</f>
        <v/>
      </c>
      <c r="DV96" s="111" t="str">
        <f ca="1">IF(AND('Raw Data'!AL94&lt;&gt;"",'Raw Data'!AL94&lt;&gt;0),ROUNDDOWN('Raw Data'!AL94,Title!$M$1),"")</f>
        <v/>
      </c>
      <c r="DW96" s="109" t="str">
        <f ca="1">IF(AND('Raw Data'!AM94&lt;&gt;"",'Raw Data'!AM94&lt;&gt;0),'Raw Data'!AM94,"")</f>
        <v/>
      </c>
      <c r="DX96" s="97" t="str">
        <f ca="1">IF(AND(DV96&gt;0,DV96&lt;&gt;""),IF(Title!$K$1=0,ROUNDDOWN((1000*DV$1)/DV96,2),ROUND((1000*DV$1)/DV96,2)),IF(DV96="","",0))</f>
        <v/>
      </c>
      <c r="DY96" s="51" t="str">
        <f ca="1">IF(OR(DV96&lt;&gt;"",DW96&lt;&gt;""),RANK(DZ96,DZ$5:INDIRECT(DY$1,TRUE)),"")</f>
        <v/>
      </c>
      <c r="DZ96" s="71" t="str">
        <f t="shared" ca="1" si="151"/>
        <v/>
      </c>
      <c r="EA96" s="71" t="str">
        <f t="shared" ca="1" si="129"/>
        <v/>
      </c>
      <c r="EB96" s="104" t="str">
        <f ca="1">IF(EA96&lt;&gt;"",RANK(EA96,EA$5:INDIRECT(EB$1,TRUE)),"")</f>
        <v/>
      </c>
      <c r="EC96" s="111" t="str">
        <f ca="1">IF(AND('Raw Data'!AN94&lt;&gt;"",'Raw Data'!AN94&lt;&gt;0),ROUNDDOWN('Raw Data'!AN94,Title!$M$1),"")</f>
        <v/>
      </c>
      <c r="ED96" s="109" t="str">
        <f ca="1">IF(AND('Raw Data'!AO94&lt;&gt;"",'Raw Data'!AO94&lt;&gt;0),'Raw Data'!AO94,"")</f>
        <v/>
      </c>
      <c r="EE96" s="97" t="str">
        <f ca="1">IF(AND(EC96&gt;0,EC96&lt;&gt;""),IF(Title!$K$1=0,ROUNDDOWN((1000*EC$1)/EC96,2),ROUND((1000*EC$1)/EC96,2)),IF(EC96="","",0))</f>
        <v/>
      </c>
      <c r="EF96" s="51" t="str">
        <f ca="1">IF(OR(EC96&lt;&gt;"",ED96&lt;&gt;""),RANK(EG96,EG$5:INDIRECT(EF$1,TRUE)),"")</f>
        <v/>
      </c>
      <c r="EG96" s="71" t="str">
        <f t="shared" ca="1" si="152"/>
        <v/>
      </c>
      <c r="EH96" s="71" t="str">
        <f t="shared" ca="1" si="130"/>
        <v/>
      </c>
      <c r="EI96" s="104" t="str">
        <f ca="1">IF(EH96&lt;&gt;"",RANK(EH96,EH$5:INDIRECT(EI$1,TRUE)),"")</f>
        <v/>
      </c>
      <c r="EJ96" s="111" t="str">
        <f ca="1">IF(AND('Raw Data'!AP94&lt;&gt;"",'Raw Data'!AP94&lt;&gt;0),ROUNDDOWN('Raw Data'!AP94,Title!$M$1),"")</f>
        <v/>
      </c>
      <c r="EK96" s="106" t="str">
        <f ca="1">IF(AND('Raw Data'!AQ94&lt;&gt;"",'Raw Data'!AQ94&lt;&gt;0),'Raw Data'!AQ94,"")</f>
        <v/>
      </c>
      <c r="EL96" s="97" t="str">
        <f ca="1">IF(AND(EJ96&gt;0,EJ96&lt;&gt;""),IF(Title!$K$1=0,ROUNDDOWN((1000*EJ$1)/EJ96,2),ROUND((1000*EJ$1)/EJ96,2)),IF(EJ96="","",0))</f>
        <v/>
      </c>
      <c r="EM96" s="51" t="str">
        <f ca="1">IF(OR(EJ96&lt;&gt;"",EK96&lt;&gt;""),RANK(EN96,EN$5:INDIRECT(EM$1,TRUE)),"")</f>
        <v/>
      </c>
      <c r="EN96" s="71" t="str">
        <f t="shared" ca="1" si="153"/>
        <v/>
      </c>
      <c r="EO96" s="71" t="str">
        <f t="shared" ca="1" si="131"/>
        <v/>
      </c>
      <c r="EP96" s="104" t="str">
        <f ca="1">IF(EO96&lt;&gt;"",RANK(EO96,EO$5:INDIRECT(EP$1,TRUE)),"")</f>
        <v/>
      </c>
      <c r="EQ96" s="51" t="str">
        <f t="shared" ca="1" si="154"/>
        <v>$ER$96:$FC$96</v>
      </c>
      <c r="ER96" s="71">
        <f t="shared" si="155"/>
        <v>0</v>
      </c>
      <c r="ES96" s="71">
        <f t="shared" ca="1" si="156"/>
        <v>0</v>
      </c>
      <c r="ET96" s="71">
        <f t="shared" ca="1" si="157"/>
        <v>0</v>
      </c>
      <c r="EU96" s="71">
        <f t="shared" ca="1" si="158"/>
        <v>0</v>
      </c>
      <c r="EV96" s="71">
        <f t="shared" ca="1" si="159"/>
        <v>0</v>
      </c>
      <c r="EW96" s="71">
        <f t="shared" ca="1" si="160"/>
        <v>0</v>
      </c>
      <c r="EX96" s="71">
        <f t="shared" ca="1" si="161"/>
        <v>0</v>
      </c>
      <c r="EY96" s="71">
        <f t="shared" ca="1" si="162"/>
        <v>0</v>
      </c>
      <c r="EZ96" s="71">
        <f t="shared" ca="1" si="163"/>
        <v>0</v>
      </c>
      <c r="FA96" s="71">
        <f t="shared" ca="1" si="164"/>
        <v>0</v>
      </c>
      <c r="FB96" s="71">
        <f t="shared" ca="1" si="165"/>
        <v>0</v>
      </c>
      <c r="FC96" s="71">
        <f t="shared" ca="1" si="166"/>
        <v>0</v>
      </c>
      <c r="FD96" s="71">
        <f t="shared" ca="1" si="167"/>
        <v>0</v>
      </c>
      <c r="FE96" s="71">
        <f t="shared" ca="1" si="168"/>
        <v>0</v>
      </c>
      <c r="FF96" s="71">
        <f t="shared" ca="1" si="169"/>
        <v>0</v>
      </c>
      <c r="FG96" s="71">
        <f t="shared" ca="1" si="170"/>
        <v>0</v>
      </c>
      <c r="FH96" s="71">
        <f t="shared" ca="1" si="171"/>
        <v>0</v>
      </c>
      <c r="FI96" s="71">
        <f t="shared" ca="1" si="172"/>
        <v>0</v>
      </c>
      <c r="FJ96" s="71">
        <f t="shared" ca="1" si="173"/>
        <v>0</v>
      </c>
      <c r="FK96" s="71">
        <f t="shared" ca="1" si="174"/>
        <v>0</v>
      </c>
      <c r="FL96" s="51" t="str">
        <f t="shared" si="175"/>
        <v>$FM$96:$FX$96</v>
      </c>
      <c r="FM96" s="72">
        <f t="shared" si="176"/>
        <v>0</v>
      </c>
      <c r="FN96" s="51">
        <f t="shared" si="177"/>
        <v>0</v>
      </c>
      <c r="FO96" s="51">
        <f t="shared" si="178"/>
        <v>0</v>
      </c>
      <c r="FP96" s="51">
        <f t="shared" si="179"/>
        <v>0</v>
      </c>
      <c r="FQ96" s="51">
        <f t="shared" si="180"/>
        <v>0</v>
      </c>
      <c r="FR96" s="51">
        <f t="shared" si="181"/>
        <v>0</v>
      </c>
      <c r="FS96" s="51">
        <f t="shared" si="182"/>
        <v>0</v>
      </c>
      <c r="FT96" s="51">
        <f t="shared" si="183"/>
        <v>0</v>
      </c>
      <c r="FU96" s="51">
        <f t="shared" si="184"/>
        <v>0</v>
      </c>
      <c r="FV96" s="51">
        <f t="shared" si="185"/>
        <v>0</v>
      </c>
      <c r="FW96" s="51">
        <f t="shared" si="186"/>
        <v>0</v>
      </c>
      <c r="FX96" s="51">
        <f t="shared" si="187"/>
        <v>0</v>
      </c>
      <c r="FY96" s="51">
        <f t="shared" si="188"/>
        <v>0</v>
      </c>
      <c r="FZ96" s="51">
        <f t="shared" si="189"/>
        <v>0</v>
      </c>
      <c r="GA96" s="51">
        <f t="shared" si="190"/>
        <v>0</v>
      </c>
      <c r="GB96" s="51">
        <f t="shared" si="191"/>
        <v>0</v>
      </c>
      <c r="GC96" s="51">
        <f t="shared" si="192"/>
        <v>0</v>
      </c>
      <c r="GD96" s="51">
        <f t="shared" si="193"/>
        <v>0</v>
      </c>
      <c r="GE96" s="51">
        <f t="shared" si="194"/>
        <v>0</v>
      </c>
      <c r="GF96" s="51">
        <f t="shared" si="195"/>
        <v>0</v>
      </c>
      <c r="GG96" s="51" t="str">
        <f t="shared" si="196"/>
        <v>GS96</v>
      </c>
      <c r="GH96" s="71">
        <f ca="1">GetDiscardScore($ER96:ER96,GH$1)</f>
        <v>0</v>
      </c>
      <c r="GI96" s="71">
        <f ca="1">GetDiscardScore($ER96:ES96,GI$1)</f>
        <v>0</v>
      </c>
      <c r="GJ96" s="71">
        <f ca="1">GetDiscardScore($ER96:ET96,GJ$1)</f>
        <v>0</v>
      </c>
      <c r="GK96" s="71">
        <f ca="1">GetDiscardScore($ER96:EU96,GK$1)</f>
        <v>0</v>
      </c>
      <c r="GL96" s="71">
        <f ca="1">GetDiscardScore($ER96:EV96,GL$1)</f>
        <v>0</v>
      </c>
      <c r="GM96" s="71">
        <f ca="1">GetDiscardScore($ER96:EW96,GM$1)</f>
        <v>0</v>
      </c>
      <c r="GN96" s="71">
        <f ca="1">GetDiscardScore($ER96:EX96,GN$1)</f>
        <v>0</v>
      </c>
      <c r="GO96" s="71">
        <f ca="1">GetDiscardScore($ER96:EY96,GO$1)</f>
        <v>0</v>
      </c>
      <c r="GP96" s="71">
        <f ca="1">GetDiscardScore($ER96:EZ96,GP$1)</f>
        <v>0</v>
      </c>
      <c r="GQ96" s="71">
        <f ca="1">GetDiscardScore($ER96:FA96,GQ$1)</f>
        <v>0</v>
      </c>
      <c r="GR96" s="71">
        <f ca="1">GetDiscardScore($ER96:FB96,GR$1)</f>
        <v>0</v>
      </c>
      <c r="GS96" s="71">
        <f ca="1">GetDiscardScore($ER96:FC96,GS$1)</f>
        <v>0</v>
      </c>
      <c r="GT96" s="71">
        <f ca="1">GetDiscardScore($ER96:FD96,GT$1)</f>
        <v>0</v>
      </c>
      <c r="GU96" s="71">
        <f ca="1">GetDiscardScore($ER96:FE96,GU$1)</f>
        <v>0</v>
      </c>
      <c r="GV96" s="71">
        <f ca="1">GetDiscardScore($ER96:FF96,GV$1)</f>
        <v>0</v>
      </c>
      <c r="GW96" s="71">
        <f ca="1">GetDiscardScore($ER96:FG96,GW$1)</f>
        <v>0</v>
      </c>
      <c r="GX96" s="71">
        <f ca="1">GetDiscardScore($ER96:FH96,GX$1)</f>
        <v>0</v>
      </c>
      <c r="GY96" s="71">
        <f ca="1">GetDiscardScore($ER96:FI96,GY$1)</f>
        <v>0</v>
      </c>
      <c r="GZ96" s="71">
        <f ca="1">GetDiscardScore($ER96:FJ96,GZ$1)</f>
        <v>0</v>
      </c>
      <c r="HA96" s="71">
        <f ca="1">GetDiscardScore($ER96:FK96,HA$1)</f>
        <v>0</v>
      </c>
      <c r="HB96" s="73" t="str">
        <f t="shared" ca="1" si="197"/>
        <v/>
      </c>
      <c r="HC96" s="72" t="str">
        <f ca="1">IF(HB96&lt;&gt;"",RANK(HB96,HB$5:INDIRECT(HC$1,TRUE),0),"")</f>
        <v/>
      </c>
      <c r="HD96" s="70" t="str">
        <f t="shared" ca="1" si="198"/>
        <v/>
      </c>
    </row>
    <row r="97" spans="1:212" s="51" customFormat="1" ht="11.25">
      <c r="A97" s="41">
        <v>93</v>
      </c>
      <c r="B97" s="41" t="str">
        <f ca="1">IF('Raw Data'!B95&lt;&gt;"",'Raw Data'!B95,"")</f>
        <v/>
      </c>
      <c r="C97" s="51" t="str">
        <f ca="1">IF('Raw Data'!C95&lt;&gt;"",'Raw Data'!C95,"")</f>
        <v/>
      </c>
      <c r="D97" s="42" t="str">
        <f t="shared" ca="1" si="132"/>
        <v/>
      </c>
      <c r="E97" s="69" t="str">
        <f t="shared" ca="1" si="133"/>
        <v/>
      </c>
      <c r="F97" s="99" t="str">
        <f t="shared" ca="1" si="111"/>
        <v/>
      </c>
      <c r="G97" s="111" t="str">
        <f ca="1">IF(AND('Raw Data'!D95&lt;&gt;"",'Raw Data'!D95&lt;&gt;0),ROUNDDOWN('Raw Data'!D95,Title!$M$1),"")</f>
        <v/>
      </c>
      <c r="H97" s="109" t="str">
        <f ca="1">IF(AND('Raw Data'!E95&lt;&gt;"",'Raw Data'!E95&lt;&gt;0),'Raw Data'!E95,"")</f>
        <v/>
      </c>
      <c r="I97" s="97" t="str">
        <f ca="1">IF(AND(G97&lt;&gt;"",G97&gt;0),IF(Title!$K$1=0,ROUNDDOWN((1000*G$1)/G97,2),ROUND((1000*G$1)/G97,2)),IF(G97="","",0))</f>
        <v/>
      </c>
      <c r="J97" s="51" t="str">
        <f ca="1">IF(K97&lt;&gt;0,RANK(K97,K$5:INDIRECT(J$1,TRUE)),"")</f>
        <v/>
      </c>
      <c r="K97" s="71">
        <f t="shared" ca="1" si="199"/>
        <v>0</v>
      </c>
      <c r="L97" s="71" t="str">
        <f t="shared" ca="1" si="112"/>
        <v/>
      </c>
      <c r="M97" s="104" t="str">
        <f ca="1">IF(L97&lt;&gt;"",RANK(L97,L$5:INDIRECT(M$1,TRUE)),"")</f>
        <v/>
      </c>
      <c r="N97" s="111" t="str">
        <f ca="1">IF(AND('Raw Data'!F95&lt;&gt;"",'Raw Data'!F95&lt;&gt;0),ROUNDDOWN('Raw Data'!F95,Title!$M$1),"")</f>
        <v/>
      </c>
      <c r="O97" s="109" t="str">
        <f ca="1">IF(AND('Raw Data'!G95&lt;&gt;"",'Raw Data'!G95&lt;&gt;0),'Raw Data'!G95,"")</f>
        <v/>
      </c>
      <c r="P97" s="97" t="str">
        <f ca="1">IF(AND(N97&gt;0,N97&lt;&gt;""),IF(Title!$K$1=0,ROUNDDOWN((1000*N$1)/N97,2),ROUND((1000*N$1)/N97,2)),IF(N97="","",0))</f>
        <v/>
      </c>
      <c r="Q97" s="51" t="str">
        <f ca="1">IF(OR(N97&lt;&gt;"",O97&lt;&gt;""),RANK(R97,R$5:INDIRECT(Q$1,TRUE)),"")</f>
        <v/>
      </c>
      <c r="R97" s="71" t="str">
        <f t="shared" ca="1" si="134"/>
        <v/>
      </c>
      <c r="S97" s="71" t="str">
        <f t="shared" ca="1" si="113"/>
        <v/>
      </c>
      <c r="T97" s="104" t="str">
        <f ca="1">IF(S97&lt;&gt;"",RANK(S97,S$5:INDIRECT(T$1,TRUE)),"")</f>
        <v/>
      </c>
      <c r="U97" s="111" t="str">
        <f ca="1">IF(AND('Raw Data'!H95&lt;&gt;"",'Raw Data'!H95&lt;&gt;0),ROUNDDOWN('Raw Data'!H95,Title!$M$1),"")</f>
        <v/>
      </c>
      <c r="V97" s="109" t="str">
        <f ca="1">IF(AND('Raw Data'!I95&lt;&gt;"",'Raw Data'!I95&lt;&gt;0),'Raw Data'!I95,"")</f>
        <v/>
      </c>
      <c r="W97" s="97" t="str">
        <f ca="1">IF(AND(U97&gt;0,U97&lt;&gt;""),IF(Title!$K$1=0,ROUNDDOWN((1000*U$1)/U97,2),ROUND((1000*U$1)/U97,2)),IF(U97="","",0))</f>
        <v/>
      </c>
      <c r="X97" s="51" t="str">
        <f ca="1">IF(OR(U97&lt;&gt;"",V97&lt;&gt;""),RANK(Y97,Y$5:INDIRECT(X$1,TRUE)),"")</f>
        <v/>
      </c>
      <c r="Y97" s="71" t="str">
        <f t="shared" ca="1" si="135"/>
        <v/>
      </c>
      <c r="Z97" s="71" t="str">
        <f t="shared" ca="1" si="114"/>
        <v/>
      </c>
      <c r="AA97" s="104" t="str">
        <f ca="1">IF(Z97&lt;&gt;"",RANK(Z97,Z$5:INDIRECT(AA$1,TRUE)),"")</f>
        <v/>
      </c>
      <c r="AB97" s="111" t="str">
        <f ca="1">IF(AND('Raw Data'!J95&lt;&gt;"",'Raw Data'!J95&lt;&gt;0),ROUNDDOWN('Raw Data'!J95,Title!$M$1),"")</f>
        <v/>
      </c>
      <c r="AC97" s="109" t="str">
        <f ca="1">IF(AND('Raw Data'!K95&lt;&gt;"",'Raw Data'!K95&lt;&gt;0),'Raw Data'!K95,"")</f>
        <v/>
      </c>
      <c r="AD97" s="97" t="str">
        <f ca="1">IF(AND(AB97&gt;0,AB97&lt;&gt;""),IF(Title!$K$1=0,ROUNDDOWN((1000*AB$1)/AB97,2),ROUND((1000*AB$1)/AB97,2)),IF(AB97="","",0))</f>
        <v/>
      </c>
      <c r="AE97" s="51" t="str">
        <f ca="1">IF(OR(AB97&lt;&gt;"",AC97&lt;&gt;""),RANK(AF97,AF$5:INDIRECT(AE$1,TRUE)),"")</f>
        <v/>
      </c>
      <c r="AF97" s="71" t="str">
        <f t="shared" ca="1" si="136"/>
        <v/>
      </c>
      <c r="AG97" s="71" t="str">
        <f t="shared" ca="1" si="115"/>
        <v/>
      </c>
      <c r="AH97" s="104" t="str">
        <f ca="1">IF(AG97&lt;&gt;"",RANK(AG97,AG$5:INDIRECT(AH$1,TRUE)),"")</f>
        <v/>
      </c>
      <c r="AI97" s="111" t="str">
        <f ca="1">IF(AND('Raw Data'!L95&lt;&gt;"",'Raw Data'!L95&lt;&gt;0),ROUNDDOWN('Raw Data'!L95,Title!$M$1),"")</f>
        <v/>
      </c>
      <c r="AJ97" s="109" t="str">
        <f ca="1">IF(AND('Raw Data'!M95&lt;&gt;"",'Raw Data'!M95&lt;&gt;0),'Raw Data'!M95,"")</f>
        <v/>
      </c>
      <c r="AK97" s="97" t="str">
        <f ca="1">IF(AND(AI97&gt;0,AI97&lt;&gt;""),IF(Title!$K$1=0,ROUNDDOWN((1000*AI$1)/AI97,2),ROUND((1000*AI$1)/AI97,2)),IF(AI97="","",0))</f>
        <v/>
      </c>
      <c r="AL97" s="51" t="str">
        <f ca="1">IF(OR(AI97&lt;&gt;"",AJ97&lt;&gt;""),RANK(AM97,AM$5:INDIRECT(AL$1,TRUE)),"")</f>
        <v/>
      </c>
      <c r="AM97" s="71" t="str">
        <f t="shared" ca="1" si="137"/>
        <v/>
      </c>
      <c r="AN97" s="71" t="str">
        <f t="shared" ca="1" si="116"/>
        <v/>
      </c>
      <c r="AO97" s="104" t="str">
        <f ca="1">IF(AN97&lt;&gt;"",RANK(AN97,AN$5:INDIRECT(AO$1,TRUE)),"")</f>
        <v/>
      </c>
      <c r="AP97" s="111" t="str">
        <f ca="1">IF(AND('Raw Data'!N95&lt;&gt;"",'Raw Data'!N95&lt;&gt;0),ROUNDDOWN('Raw Data'!N95,Title!$M$1),"")</f>
        <v/>
      </c>
      <c r="AQ97" s="109" t="str">
        <f ca="1">IF(AND('Raw Data'!O95&lt;&gt;"",'Raw Data'!O95&lt;&gt;0),'Raw Data'!O95,"")</f>
        <v/>
      </c>
      <c r="AR97" s="97" t="str">
        <f ca="1">IF(AND(AP97&gt;0,AP97&lt;&gt;""),IF(Title!$K$1=0,ROUNDDOWN((1000*AP$1)/AP97,2),ROUND((1000*AP$1)/AP97,2)),IF(AP97="","",0))</f>
        <v/>
      </c>
      <c r="AS97" s="51" t="str">
        <f ca="1">IF(OR(AP97&lt;&gt;"",AQ97&lt;&gt;""),RANK(AT97,AT$5:INDIRECT(AS$1,TRUE)),"")</f>
        <v/>
      </c>
      <c r="AT97" s="71" t="str">
        <f t="shared" ca="1" si="138"/>
        <v/>
      </c>
      <c r="AU97" s="71" t="str">
        <f t="shared" ca="1" si="117"/>
        <v/>
      </c>
      <c r="AV97" s="104" t="str">
        <f ca="1">IF(AU97&lt;&gt;"",RANK(AU97,AU$5:INDIRECT(AV$1,TRUE)),"")</f>
        <v/>
      </c>
      <c r="AW97" s="111" t="str">
        <f ca="1">IF(AND('Raw Data'!P95&lt;&gt;"",'Raw Data'!P95&lt;&gt;0),ROUNDDOWN('Raw Data'!P95,Title!$M$1),"")</f>
        <v/>
      </c>
      <c r="AX97" s="109" t="str">
        <f ca="1">IF(AND('Raw Data'!Q95&lt;&gt;"",'Raw Data'!Q95&lt;&gt;0),'Raw Data'!Q95,"")</f>
        <v/>
      </c>
      <c r="AY97" s="97" t="str">
        <f ca="1">IF(AND(AW97&gt;0,AW97&lt;&gt;""),IF(Title!$K$1=0,ROUNDDOWN((1000*AW$1)/AW97,2),ROUND((1000*AW$1)/AW97,2)),IF(AW97="","",0))</f>
        <v/>
      </c>
      <c r="AZ97" s="51" t="str">
        <f ca="1">IF(OR(AW97&lt;&gt;"",AX97&lt;&gt;""),RANK(BA97,BA$5:INDIRECT(AZ$1,TRUE)),"")</f>
        <v/>
      </c>
      <c r="BA97" s="71" t="str">
        <f t="shared" ca="1" si="139"/>
        <v/>
      </c>
      <c r="BB97" s="71" t="str">
        <f t="shared" ca="1" si="118"/>
        <v/>
      </c>
      <c r="BC97" s="104" t="str">
        <f ca="1">IF(BB97&lt;&gt;"",RANK(BB97,BB$5:INDIRECT(BC$1,TRUE)),"")</f>
        <v/>
      </c>
      <c r="BD97" s="111" t="str">
        <f ca="1">IF(AND('Raw Data'!R95&lt;&gt;"",'Raw Data'!R95&lt;&gt;0),ROUNDDOWN('Raw Data'!R95,Title!$M$1),"")</f>
        <v/>
      </c>
      <c r="BE97" s="109" t="str">
        <f ca="1">IF(AND('Raw Data'!S95&lt;&gt;"",'Raw Data'!S95&lt;&gt;0),'Raw Data'!S95,"")</f>
        <v/>
      </c>
      <c r="BF97" s="97" t="str">
        <f ca="1">IF(AND(BD97&gt;0,BD97&lt;&gt;""),IF(Title!$K$1=0,ROUNDDOWN((1000*BD$1)/BD97,2),ROUND((1000*BD$1)/BD97,2)),IF(BD97="","",0))</f>
        <v/>
      </c>
      <c r="BG97" s="51" t="str">
        <f ca="1">IF(OR(BD97&lt;&gt;"",BE97&lt;&gt;""),RANK(BH97,BH$5:INDIRECT(BG$1,TRUE)),"")</f>
        <v/>
      </c>
      <c r="BH97" s="71" t="str">
        <f t="shared" ca="1" si="140"/>
        <v/>
      </c>
      <c r="BI97" s="71" t="str">
        <f t="shared" ca="1" si="119"/>
        <v/>
      </c>
      <c r="BJ97" s="104" t="str">
        <f ca="1">IF(BI97&lt;&gt;"",RANK(BI97,BI$5:INDIRECT(BJ$1,TRUE)),"")</f>
        <v/>
      </c>
      <c r="BK97" s="111" t="str">
        <f ca="1">IF(AND('Raw Data'!T95&lt;&gt;"",'Raw Data'!T95&lt;&gt;0),ROUNDDOWN('Raw Data'!T95,Title!$M$1),"")</f>
        <v/>
      </c>
      <c r="BL97" s="109" t="str">
        <f ca="1">IF(AND('Raw Data'!U95&lt;&gt;"",'Raw Data'!U95&lt;&gt;0),'Raw Data'!U95,"")</f>
        <v/>
      </c>
      <c r="BM97" s="97" t="str">
        <f t="shared" ca="1" si="141"/>
        <v/>
      </c>
      <c r="BN97" s="51" t="str">
        <f ca="1">IF(OR(BK97&lt;&gt;"",BL97&lt;&gt;""),RANK(BO97,BO$5:INDIRECT(BN$1,TRUE)),"")</f>
        <v/>
      </c>
      <c r="BO97" s="71" t="str">
        <f t="shared" ca="1" si="142"/>
        <v/>
      </c>
      <c r="BP97" s="71" t="str">
        <f t="shared" ca="1" si="120"/>
        <v/>
      </c>
      <c r="BQ97" s="104" t="str">
        <f ca="1">IF(BP97&lt;&gt;"",RANK(BP97,BP$5:INDIRECT(BQ$1,TRUE)),"")</f>
        <v/>
      </c>
      <c r="BR97" s="111" t="str">
        <f ca="1">IF(AND('Raw Data'!V95&lt;&gt;"",'Raw Data'!V95&lt;&gt;0),ROUNDDOWN('Raw Data'!V95,Title!$M$1),"")</f>
        <v/>
      </c>
      <c r="BS97" s="109" t="str">
        <f ca="1">IF(AND('Raw Data'!W95&lt;&gt;"",'Raw Data'!W95&lt;&gt;0),'Raw Data'!W95,"")</f>
        <v/>
      </c>
      <c r="BT97" s="97" t="str">
        <f ca="1">IF(AND(BR97&gt;0,BR97&lt;&gt;""),IF(Title!$K$1=0,ROUNDDOWN((1000*BR$1)/BR97,2),ROUND((1000*BR$1)/BR97,2)),IF(BR97="","",0))</f>
        <v/>
      </c>
      <c r="BU97" s="51" t="str">
        <f ca="1">IF(OR(BR97&lt;&gt;"",BS97&lt;&gt;""),RANK(BV97,BV$5:INDIRECT(BU$1,TRUE)),"")</f>
        <v/>
      </c>
      <c r="BV97" s="71" t="str">
        <f t="shared" ca="1" si="143"/>
        <v/>
      </c>
      <c r="BW97" s="71" t="str">
        <f t="shared" ca="1" si="121"/>
        <v/>
      </c>
      <c r="BX97" s="104" t="str">
        <f ca="1">IF(BW97&lt;&gt;"",RANK(BW97,BW$5:INDIRECT(BX$1,TRUE)),"")</f>
        <v/>
      </c>
      <c r="BY97" s="111" t="str">
        <f ca="1">IF(AND('Raw Data'!X95&lt;&gt;"",'Raw Data'!X95&lt;&gt;0),ROUNDDOWN('Raw Data'!X95,Title!$M$1),"")</f>
        <v/>
      </c>
      <c r="BZ97" s="109" t="str">
        <f ca="1">IF(AND('Raw Data'!Y95&lt;&gt;"",'Raw Data'!Y95&lt;&gt;0),'Raw Data'!Y95,"")</f>
        <v/>
      </c>
      <c r="CA97" s="97" t="str">
        <f ca="1">IF(AND(BY97&gt;0,BY97&lt;&gt;""),IF(Title!$K$1=0,ROUNDDOWN((1000*BY$1)/BY97,2),ROUND((1000*BY$1)/BY97,2)),IF(BY97="","",0))</f>
        <v/>
      </c>
      <c r="CB97" s="51" t="str">
        <f ca="1">IF(OR(BY97&lt;&gt;"",BZ97&lt;&gt;""),RANK(CC97,CC$5:INDIRECT(CB$1,TRUE)),"")</f>
        <v/>
      </c>
      <c r="CC97" s="71" t="str">
        <f t="shared" ca="1" si="144"/>
        <v/>
      </c>
      <c r="CD97" s="71" t="str">
        <f t="shared" ca="1" si="122"/>
        <v/>
      </c>
      <c r="CE97" s="104" t="str">
        <f ca="1">IF(CD97&lt;&gt;"",RANK(CD97,CD$5:INDIRECT(CE$1,TRUE)),"")</f>
        <v/>
      </c>
      <c r="CF97" s="111" t="str">
        <f ca="1">IF(AND('Raw Data'!Z95&lt;&gt;"",'Raw Data'!Z95&lt;&gt;0),ROUNDDOWN('Raw Data'!Z95,Title!$M$1),"")</f>
        <v/>
      </c>
      <c r="CG97" s="109" t="str">
        <f ca="1">IF(AND('Raw Data'!AA95&lt;&gt;"",'Raw Data'!AA95&lt;&gt;0),'Raw Data'!AA95,"")</f>
        <v/>
      </c>
      <c r="CH97" s="97" t="str">
        <f ca="1">IF(AND(CF97&gt;0,CF97&lt;&gt;""),IF(Title!$K$1=0,ROUNDDOWN((1000*CF$1)/CF97,2),ROUND((1000*CF$1)/CF97,2)),IF(CF97="","",0))</f>
        <v/>
      </c>
      <c r="CI97" s="51" t="str">
        <f ca="1">IF(OR(CF97&lt;&gt;"",CG97&lt;&gt;""),RANK(CJ97,CJ$5:INDIRECT(CI$1,TRUE)),"")</f>
        <v/>
      </c>
      <c r="CJ97" s="71" t="str">
        <f t="shared" ca="1" si="145"/>
        <v/>
      </c>
      <c r="CK97" s="71" t="str">
        <f t="shared" ca="1" si="123"/>
        <v/>
      </c>
      <c r="CL97" s="104" t="str">
        <f ca="1">IF(CK97&lt;&gt;"",RANK(CK97,CK$5:INDIRECT(CL$1,TRUE)),"")</f>
        <v/>
      </c>
      <c r="CM97" s="111" t="str">
        <f ca="1">IF(AND('Raw Data'!AB95&lt;&gt;"",'Raw Data'!AB95&lt;&gt;0),ROUNDDOWN('Raw Data'!AB95,Title!$M$1),"")</f>
        <v/>
      </c>
      <c r="CN97" s="109" t="str">
        <f ca="1">IF(AND('Raw Data'!AC95&lt;&gt;"",'Raw Data'!AC95&lt;&gt;0),'Raw Data'!AC95,"")</f>
        <v/>
      </c>
      <c r="CO97" s="97" t="str">
        <f ca="1">IF(AND(CM97&gt;0,CM97&lt;&gt;""),IF(Title!$K$1=0,ROUNDDOWN((1000*CM$1)/CM97,2),ROUND((1000*CM$1)/CM97,2)),IF(CM97="","",0))</f>
        <v/>
      </c>
      <c r="CP97" s="51" t="str">
        <f ca="1">IF(OR(CM97&lt;&gt;"",CN97&lt;&gt;""),RANK(CQ97,CQ$5:INDIRECT(CP$1,TRUE)),"")</f>
        <v/>
      </c>
      <c r="CQ97" s="71" t="str">
        <f t="shared" ca="1" si="146"/>
        <v/>
      </c>
      <c r="CR97" s="71" t="str">
        <f t="shared" ca="1" si="124"/>
        <v/>
      </c>
      <c r="CS97" s="104" t="str">
        <f ca="1">IF(CR97&lt;&gt;"",RANK(CR97,CR$5:INDIRECT(CS$1,TRUE)),"")</f>
        <v/>
      </c>
      <c r="CT97" s="111" t="str">
        <f ca="1">IF(AND('Raw Data'!AD95&lt;&gt;"",'Raw Data'!AD95&lt;&gt;0),ROUNDDOWN('Raw Data'!AD95,Title!$M$1),"")</f>
        <v/>
      </c>
      <c r="CU97" s="109" t="str">
        <f ca="1">IF(AND('Raw Data'!AE95&lt;&gt;"",'Raw Data'!AE95&lt;&gt;0),'Raw Data'!AE95,"")</f>
        <v/>
      </c>
      <c r="CV97" s="97" t="str">
        <f ca="1">IF(AND(CT97&gt;0,CT97&lt;&gt;""),IF(Title!$K$1=0,ROUNDDOWN((1000*CT$1)/CT97,2),ROUND((1000*CT$1)/CT97,2)),IF(CT97="","",0))</f>
        <v/>
      </c>
      <c r="CW97" s="51" t="str">
        <f ca="1">IF(OR(CT97&lt;&gt;"",CU97&lt;&gt;""),RANK(CX97,CX$5:INDIRECT(CW$1,TRUE)),"")</f>
        <v/>
      </c>
      <c r="CX97" s="71" t="str">
        <f t="shared" ca="1" si="147"/>
        <v/>
      </c>
      <c r="CY97" s="71" t="str">
        <f t="shared" ca="1" si="125"/>
        <v/>
      </c>
      <c r="CZ97" s="104" t="str">
        <f ca="1">IF(CY97&lt;&gt;"",RANK(CY97,CY$5:INDIRECT(CZ$1,TRUE)),"")</f>
        <v/>
      </c>
      <c r="DA97" s="111" t="str">
        <f ca="1">IF(AND('Raw Data'!AF95&lt;&gt;"",'Raw Data'!AF95&lt;&gt;0),ROUNDDOWN('Raw Data'!AF95,Title!$M$1),"")</f>
        <v/>
      </c>
      <c r="DB97" s="109" t="str">
        <f ca="1">IF(AND('Raw Data'!AG95&lt;&gt;"",'Raw Data'!AG95&lt;&gt;0),'Raw Data'!AG95,"")</f>
        <v/>
      </c>
      <c r="DC97" s="97" t="str">
        <f ca="1">IF(AND(DA97&gt;0,DA97&lt;&gt;""),IF(Title!$K$1=0,ROUNDDOWN((1000*DA$1)/DA97,2),ROUND((1000*DA$1)/DA97,2)),IF(DA97="","",0))</f>
        <v/>
      </c>
      <c r="DD97" s="51" t="str">
        <f ca="1">IF(OR(DA97&lt;&gt;"",DB97&lt;&gt;""),RANK(DE97,DE$5:INDIRECT(DD$1,TRUE)),"")</f>
        <v/>
      </c>
      <c r="DE97" s="71" t="str">
        <f t="shared" ca="1" si="148"/>
        <v/>
      </c>
      <c r="DF97" s="71" t="str">
        <f t="shared" ca="1" si="126"/>
        <v/>
      </c>
      <c r="DG97" s="104" t="str">
        <f ca="1">IF(DF97&lt;&gt;"",RANK(DF97,DF$5:INDIRECT(DG$1,TRUE)),"")</f>
        <v/>
      </c>
      <c r="DH97" s="111" t="str">
        <f ca="1">IF(AND('Raw Data'!AH95&lt;&gt;"",'Raw Data'!AH95&lt;&gt;0),ROUNDDOWN('Raw Data'!AH95,Title!$M$1),"")</f>
        <v/>
      </c>
      <c r="DI97" s="109" t="str">
        <f ca="1">IF(AND('Raw Data'!AI95&lt;&gt;"",'Raw Data'!AI95&lt;&gt;0),'Raw Data'!AI95,"")</f>
        <v/>
      </c>
      <c r="DJ97" s="97" t="str">
        <f ca="1">IF(AND(DH97&gt;0,DH97&lt;&gt;""),IF(Title!$K$1=0,ROUNDDOWN((1000*DH$1)/DH97,2),ROUND((1000*DH$1)/DH97,2)),IF(DH97="","",0))</f>
        <v/>
      </c>
      <c r="DK97" s="51" t="str">
        <f ca="1">IF(OR(DH97&lt;&gt;"",DI97&lt;&gt;""),RANK(DL97,DL$5:INDIRECT(DK$1,TRUE)),"")</f>
        <v/>
      </c>
      <c r="DL97" s="71" t="str">
        <f t="shared" ca="1" si="149"/>
        <v/>
      </c>
      <c r="DM97" s="71" t="str">
        <f t="shared" ca="1" si="127"/>
        <v/>
      </c>
      <c r="DN97" s="104" t="str">
        <f ca="1">IF(DM97&lt;&gt;"",RANK(DM97,DM$5:INDIRECT(DN$1,TRUE)),"")</f>
        <v/>
      </c>
      <c r="DO97" s="111" t="str">
        <f ca="1">IF(AND('Raw Data'!AJ95&lt;&gt;"",'Raw Data'!AJ95&lt;&gt;0),ROUNDDOWN('Raw Data'!AJ95,Title!$M$1),"")</f>
        <v/>
      </c>
      <c r="DP97" s="109" t="str">
        <f ca="1">IF(AND('Raw Data'!AK95&lt;&gt;"",'Raw Data'!AK95&lt;&gt;0),'Raw Data'!AK95,"")</f>
        <v/>
      </c>
      <c r="DQ97" s="97" t="str">
        <f ca="1">IF(AND(DO97&gt;0,DO97&lt;&gt;""),IF(Title!$K$1=0,ROUNDDOWN((1000*DO$1)/DO97,2),ROUND((1000*DO$1)/DO97,2)),IF(DO97="","",0))</f>
        <v/>
      </c>
      <c r="DR97" s="51" t="str">
        <f ca="1">IF(OR(DO97&lt;&gt;"",DP97&lt;&gt;""),RANK(DS97,DS$5:INDIRECT(DR$1,TRUE)),"")</f>
        <v/>
      </c>
      <c r="DS97" s="71" t="str">
        <f t="shared" ca="1" si="150"/>
        <v/>
      </c>
      <c r="DT97" s="71" t="str">
        <f t="shared" ca="1" si="128"/>
        <v/>
      </c>
      <c r="DU97" s="104" t="str">
        <f ca="1">IF(DT97&lt;&gt;"",RANK(DT97,DT$5:INDIRECT(DU$1,TRUE)),"")</f>
        <v/>
      </c>
      <c r="DV97" s="111" t="str">
        <f ca="1">IF(AND('Raw Data'!AL95&lt;&gt;"",'Raw Data'!AL95&lt;&gt;0),ROUNDDOWN('Raw Data'!AL95,Title!$M$1),"")</f>
        <v/>
      </c>
      <c r="DW97" s="109" t="str">
        <f ca="1">IF(AND('Raw Data'!AM95&lt;&gt;"",'Raw Data'!AM95&lt;&gt;0),'Raw Data'!AM95,"")</f>
        <v/>
      </c>
      <c r="DX97" s="97" t="str">
        <f ca="1">IF(AND(DV97&gt;0,DV97&lt;&gt;""),IF(Title!$K$1=0,ROUNDDOWN((1000*DV$1)/DV97,2),ROUND((1000*DV$1)/DV97,2)),IF(DV97="","",0))</f>
        <v/>
      </c>
      <c r="DY97" s="51" t="str">
        <f ca="1">IF(OR(DV97&lt;&gt;"",DW97&lt;&gt;""),RANK(DZ97,DZ$5:INDIRECT(DY$1,TRUE)),"")</f>
        <v/>
      </c>
      <c r="DZ97" s="71" t="str">
        <f t="shared" ca="1" si="151"/>
        <v/>
      </c>
      <c r="EA97" s="71" t="str">
        <f t="shared" ca="1" si="129"/>
        <v/>
      </c>
      <c r="EB97" s="104" t="str">
        <f ca="1">IF(EA97&lt;&gt;"",RANK(EA97,EA$5:INDIRECT(EB$1,TRUE)),"")</f>
        <v/>
      </c>
      <c r="EC97" s="111" t="str">
        <f ca="1">IF(AND('Raw Data'!AN95&lt;&gt;"",'Raw Data'!AN95&lt;&gt;0),ROUNDDOWN('Raw Data'!AN95,Title!$M$1),"")</f>
        <v/>
      </c>
      <c r="ED97" s="109" t="str">
        <f ca="1">IF(AND('Raw Data'!AO95&lt;&gt;"",'Raw Data'!AO95&lt;&gt;0),'Raw Data'!AO95,"")</f>
        <v/>
      </c>
      <c r="EE97" s="97" t="str">
        <f ca="1">IF(AND(EC97&gt;0,EC97&lt;&gt;""),IF(Title!$K$1=0,ROUNDDOWN((1000*EC$1)/EC97,2),ROUND((1000*EC$1)/EC97,2)),IF(EC97="","",0))</f>
        <v/>
      </c>
      <c r="EF97" s="51" t="str">
        <f ca="1">IF(OR(EC97&lt;&gt;"",ED97&lt;&gt;""),RANK(EG97,EG$5:INDIRECT(EF$1,TRUE)),"")</f>
        <v/>
      </c>
      <c r="EG97" s="71" t="str">
        <f t="shared" ca="1" si="152"/>
        <v/>
      </c>
      <c r="EH97" s="71" t="str">
        <f t="shared" ca="1" si="130"/>
        <v/>
      </c>
      <c r="EI97" s="104" t="str">
        <f ca="1">IF(EH97&lt;&gt;"",RANK(EH97,EH$5:INDIRECT(EI$1,TRUE)),"")</f>
        <v/>
      </c>
      <c r="EJ97" s="111" t="str">
        <f ca="1">IF(AND('Raw Data'!AP95&lt;&gt;"",'Raw Data'!AP95&lt;&gt;0),ROUNDDOWN('Raw Data'!AP95,Title!$M$1),"")</f>
        <v/>
      </c>
      <c r="EK97" s="106" t="str">
        <f ca="1">IF(AND('Raw Data'!AQ95&lt;&gt;"",'Raw Data'!AQ95&lt;&gt;0),'Raw Data'!AQ95,"")</f>
        <v/>
      </c>
      <c r="EL97" s="97" t="str">
        <f ca="1">IF(AND(EJ97&gt;0,EJ97&lt;&gt;""),IF(Title!$K$1=0,ROUNDDOWN((1000*EJ$1)/EJ97,2),ROUND((1000*EJ$1)/EJ97,2)),IF(EJ97="","",0))</f>
        <v/>
      </c>
      <c r="EM97" s="51" t="str">
        <f ca="1">IF(OR(EJ97&lt;&gt;"",EK97&lt;&gt;""),RANK(EN97,EN$5:INDIRECT(EM$1,TRUE)),"")</f>
        <v/>
      </c>
      <c r="EN97" s="71" t="str">
        <f t="shared" ca="1" si="153"/>
        <v/>
      </c>
      <c r="EO97" s="71" t="str">
        <f t="shared" ca="1" si="131"/>
        <v/>
      </c>
      <c r="EP97" s="104" t="str">
        <f ca="1">IF(EO97&lt;&gt;"",RANK(EO97,EO$5:INDIRECT(EP$1,TRUE)),"")</f>
        <v/>
      </c>
      <c r="EQ97" s="51" t="str">
        <f t="shared" ca="1" si="154"/>
        <v>$ER$97:$FC$97</v>
      </c>
      <c r="ER97" s="71">
        <f t="shared" si="155"/>
        <v>0</v>
      </c>
      <c r="ES97" s="71">
        <f t="shared" ca="1" si="156"/>
        <v>0</v>
      </c>
      <c r="ET97" s="71">
        <f t="shared" ca="1" si="157"/>
        <v>0</v>
      </c>
      <c r="EU97" s="71">
        <f t="shared" ca="1" si="158"/>
        <v>0</v>
      </c>
      <c r="EV97" s="71">
        <f t="shared" ca="1" si="159"/>
        <v>0</v>
      </c>
      <c r="EW97" s="71">
        <f t="shared" ca="1" si="160"/>
        <v>0</v>
      </c>
      <c r="EX97" s="71">
        <f t="shared" ca="1" si="161"/>
        <v>0</v>
      </c>
      <c r="EY97" s="71">
        <f t="shared" ca="1" si="162"/>
        <v>0</v>
      </c>
      <c r="EZ97" s="71">
        <f t="shared" ca="1" si="163"/>
        <v>0</v>
      </c>
      <c r="FA97" s="71">
        <f t="shared" ca="1" si="164"/>
        <v>0</v>
      </c>
      <c r="FB97" s="71">
        <f t="shared" ca="1" si="165"/>
        <v>0</v>
      </c>
      <c r="FC97" s="71">
        <f t="shared" ca="1" si="166"/>
        <v>0</v>
      </c>
      <c r="FD97" s="71">
        <f t="shared" ca="1" si="167"/>
        <v>0</v>
      </c>
      <c r="FE97" s="71">
        <f t="shared" ca="1" si="168"/>
        <v>0</v>
      </c>
      <c r="FF97" s="71">
        <f t="shared" ca="1" si="169"/>
        <v>0</v>
      </c>
      <c r="FG97" s="71">
        <f t="shared" ca="1" si="170"/>
        <v>0</v>
      </c>
      <c r="FH97" s="71">
        <f t="shared" ca="1" si="171"/>
        <v>0</v>
      </c>
      <c r="FI97" s="71">
        <f t="shared" ca="1" si="172"/>
        <v>0</v>
      </c>
      <c r="FJ97" s="71">
        <f t="shared" ca="1" si="173"/>
        <v>0</v>
      </c>
      <c r="FK97" s="71">
        <f t="shared" ca="1" si="174"/>
        <v>0</v>
      </c>
      <c r="FL97" s="51" t="str">
        <f t="shared" si="175"/>
        <v>$FM$97:$FX$97</v>
      </c>
      <c r="FM97" s="72">
        <f t="shared" si="176"/>
        <v>0</v>
      </c>
      <c r="FN97" s="51">
        <f t="shared" si="177"/>
        <v>0</v>
      </c>
      <c r="FO97" s="51">
        <f t="shared" si="178"/>
        <v>0</v>
      </c>
      <c r="FP97" s="51">
        <f t="shared" si="179"/>
        <v>0</v>
      </c>
      <c r="FQ97" s="51">
        <f t="shared" si="180"/>
        <v>0</v>
      </c>
      <c r="FR97" s="51">
        <f t="shared" si="181"/>
        <v>0</v>
      </c>
      <c r="FS97" s="51">
        <f t="shared" si="182"/>
        <v>0</v>
      </c>
      <c r="FT97" s="51">
        <f t="shared" si="183"/>
        <v>0</v>
      </c>
      <c r="FU97" s="51">
        <f t="shared" si="184"/>
        <v>0</v>
      </c>
      <c r="FV97" s="51">
        <f t="shared" si="185"/>
        <v>0</v>
      </c>
      <c r="FW97" s="51">
        <f t="shared" si="186"/>
        <v>0</v>
      </c>
      <c r="FX97" s="51">
        <f t="shared" si="187"/>
        <v>0</v>
      </c>
      <c r="FY97" s="51">
        <f t="shared" si="188"/>
        <v>0</v>
      </c>
      <c r="FZ97" s="51">
        <f t="shared" si="189"/>
        <v>0</v>
      </c>
      <c r="GA97" s="51">
        <f t="shared" si="190"/>
        <v>0</v>
      </c>
      <c r="GB97" s="51">
        <f t="shared" si="191"/>
        <v>0</v>
      </c>
      <c r="GC97" s="51">
        <f t="shared" si="192"/>
        <v>0</v>
      </c>
      <c r="GD97" s="51">
        <f t="shared" si="193"/>
        <v>0</v>
      </c>
      <c r="GE97" s="51">
        <f t="shared" si="194"/>
        <v>0</v>
      </c>
      <c r="GF97" s="51">
        <f t="shared" si="195"/>
        <v>0</v>
      </c>
      <c r="GG97" s="51" t="str">
        <f t="shared" si="196"/>
        <v>GS97</v>
      </c>
      <c r="GH97" s="71">
        <f ca="1">GetDiscardScore($ER97:ER97,GH$1)</f>
        <v>0</v>
      </c>
      <c r="GI97" s="71">
        <f ca="1">GetDiscardScore($ER97:ES97,GI$1)</f>
        <v>0</v>
      </c>
      <c r="GJ97" s="71">
        <f ca="1">GetDiscardScore($ER97:ET97,GJ$1)</f>
        <v>0</v>
      </c>
      <c r="GK97" s="71">
        <f ca="1">GetDiscardScore($ER97:EU97,GK$1)</f>
        <v>0</v>
      </c>
      <c r="GL97" s="71">
        <f ca="1">GetDiscardScore($ER97:EV97,GL$1)</f>
        <v>0</v>
      </c>
      <c r="GM97" s="71">
        <f ca="1">GetDiscardScore($ER97:EW97,GM$1)</f>
        <v>0</v>
      </c>
      <c r="GN97" s="71">
        <f ca="1">GetDiscardScore($ER97:EX97,GN$1)</f>
        <v>0</v>
      </c>
      <c r="GO97" s="71">
        <f ca="1">GetDiscardScore($ER97:EY97,GO$1)</f>
        <v>0</v>
      </c>
      <c r="GP97" s="71">
        <f ca="1">GetDiscardScore($ER97:EZ97,GP$1)</f>
        <v>0</v>
      </c>
      <c r="GQ97" s="71">
        <f ca="1">GetDiscardScore($ER97:FA97,GQ$1)</f>
        <v>0</v>
      </c>
      <c r="GR97" s="71">
        <f ca="1">GetDiscardScore($ER97:FB97,GR$1)</f>
        <v>0</v>
      </c>
      <c r="GS97" s="71">
        <f ca="1">GetDiscardScore($ER97:FC97,GS$1)</f>
        <v>0</v>
      </c>
      <c r="GT97" s="71">
        <f ca="1">GetDiscardScore($ER97:FD97,GT$1)</f>
        <v>0</v>
      </c>
      <c r="GU97" s="71">
        <f ca="1">GetDiscardScore($ER97:FE97,GU$1)</f>
        <v>0</v>
      </c>
      <c r="GV97" s="71">
        <f ca="1">GetDiscardScore($ER97:FF97,GV$1)</f>
        <v>0</v>
      </c>
      <c r="GW97" s="71">
        <f ca="1">GetDiscardScore($ER97:FG97,GW$1)</f>
        <v>0</v>
      </c>
      <c r="GX97" s="71">
        <f ca="1">GetDiscardScore($ER97:FH97,GX$1)</f>
        <v>0</v>
      </c>
      <c r="GY97" s="71">
        <f ca="1">GetDiscardScore($ER97:FI97,GY$1)</f>
        <v>0</v>
      </c>
      <c r="GZ97" s="71">
        <f ca="1">GetDiscardScore($ER97:FJ97,GZ$1)</f>
        <v>0</v>
      </c>
      <c r="HA97" s="71">
        <f ca="1">GetDiscardScore($ER97:FK97,HA$1)</f>
        <v>0</v>
      </c>
      <c r="HB97" s="73" t="str">
        <f t="shared" ca="1" si="197"/>
        <v/>
      </c>
      <c r="HC97" s="72" t="str">
        <f ca="1">IF(HB97&lt;&gt;"",RANK(HB97,HB$5:INDIRECT(HC$1,TRUE),0),"")</f>
        <v/>
      </c>
      <c r="HD97" s="70" t="str">
        <f t="shared" ca="1" si="198"/>
        <v/>
      </c>
    </row>
    <row r="98" spans="1:212" s="74" customFormat="1" ht="11.25">
      <c r="A98" s="39">
        <v>94</v>
      </c>
      <c r="B98" s="39" t="str">
        <f ca="1">IF('Raw Data'!B96&lt;&gt;"",'Raw Data'!B96,"")</f>
        <v/>
      </c>
      <c r="C98" s="74" t="str">
        <f ca="1">IF('Raw Data'!C96&lt;&gt;"",'Raw Data'!C96,"")</f>
        <v/>
      </c>
      <c r="D98" s="40" t="str">
        <f t="shared" ca="1" si="132"/>
        <v/>
      </c>
      <c r="E98" s="75" t="str">
        <f t="shared" ca="1" si="133"/>
        <v/>
      </c>
      <c r="F98" s="100" t="str">
        <f t="shared" ca="1" si="111"/>
        <v/>
      </c>
      <c r="G98" s="114" t="str">
        <f ca="1">IF(AND('Raw Data'!D96&lt;&gt;"",'Raw Data'!D96&lt;&gt;0),ROUNDDOWN('Raw Data'!D96,Title!$M$1),"")</f>
        <v/>
      </c>
      <c r="H98" s="110" t="str">
        <f ca="1">IF(AND('Raw Data'!E96&lt;&gt;"",'Raw Data'!E96&lt;&gt;0),'Raw Data'!E96,"")</f>
        <v/>
      </c>
      <c r="I98" s="98" t="str">
        <f ca="1">IF(AND(G98&lt;&gt;"",G98&gt;0),IF(Title!$K$1=0,ROUNDDOWN((1000*G$1)/G98,2),ROUND((1000*G$1)/G98,2)),IF(G98="","",0))</f>
        <v/>
      </c>
      <c r="J98" s="74" t="str">
        <f ca="1">IF(K98&lt;&gt;0,RANK(K98,K$5:INDIRECT(J$1,TRUE)),"")</f>
        <v/>
      </c>
      <c r="K98" s="77">
        <f t="shared" ca="1" si="199"/>
        <v>0</v>
      </c>
      <c r="L98" s="77" t="str">
        <f t="shared" ca="1" si="112"/>
        <v/>
      </c>
      <c r="M98" s="105" t="str">
        <f ca="1">IF(L98&lt;&gt;"",RANK(L98,L$5:INDIRECT(M$1,TRUE)),"")</f>
        <v/>
      </c>
      <c r="N98" s="114" t="str">
        <f ca="1">IF(AND('Raw Data'!F96&lt;&gt;"",'Raw Data'!F96&lt;&gt;0),ROUNDDOWN('Raw Data'!F96,Title!$M$1),"")</f>
        <v/>
      </c>
      <c r="O98" s="110" t="str">
        <f ca="1">IF(AND('Raw Data'!G96&lt;&gt;"",'Raw Data'!G96&lt;&gt;0),'Raw Data'!G96,"")</f>
        <v/>
      </c>
      <c r="P98" s="98" t="str">
        <f ca="1">IF(AND(N98&gt;0,N98&lt;&gt;""),IF(Title!$K$1=0,ROUNDDOWN((1000*N$1)/N98,2),ROUND((1000*N$1)/N98,2)),IF(N98="","",0))</f>
        <v/>
      </c>
      <c r="Q98" s="74" t="str">
        <f ca="1">IF(OR(N98&lt;&gt;"",O98&lt;&gt;""),RANK(R98,R$5:INDIRECT(Q$1,TRUE)),"")</f>
        <v/>
      </c>
      <c r="R98" s="77" t="str">
        <f t="shared" ca="1" si="134"/>
        <v/>
      </c>
      <c r="S98" s="77" t="str">
        <f t="shared" ca="1" si="113"/>
        <v/>
      </c>
      <c r="T98" s="105" t="str">
        <f ca="1">IF(S98&lt;&gt;"",RANK(S98,S$5:INDIRECT(T$1,TRUE)),"")</f>
        <v/>
      </c>
      <c r="U98" s="114" t="str">
        <f ca="1">IF(AND('Raw Data'!H96&lt;&gt;"",'Raw Data'!H96&lt;&gt;0),ROUNDDOWN('Raw Data'!H96,Title!$M$1),"")</f>
        <v/>
      </c>
      <c r="V98" s="110" t="str">
        <f ca="1">IF(AND('Raw Data'!I96&lt;&gt;"",'Raw Data'!I96&lt;&gt;0),'Raw Data'!I96,"")</f>
        <v/>
      </c>
      <c r="W98" s="98" t="str">
        <f ca="1">IF(AND(U98&gt;0,U98&lt;&gt;""),IF(Title!$K$1=0,ROUNDDOWN((1000*U$1)/U98,2),ROUND((1000*U$1)/U98,2)),IF(U98="","",0))</f>
        <v/>
      </c>
      <c r="X98" s="74" t="str">
        <f ca="1">IF(OR(U98&lt;&gt;"",V98&lt;&gt;""),RANK(Y98,Y$5:INDIRECT(X$1,TRUE)),"")</f>
        <v/>
      </c>
      <c r="Y98" s="77" t="str">
        <f t="shared" ca="1" si="135"/>
        <v/>
      </c>
      <c r="Z98" s="77" t="str">
        <f t="shared" ca="1" si="114"/>
        <v/>
      </c>
      <c r="AA98" s="105" t="str">
        <f ca="1">IF(Z98&lt;&gt;"",RANK(Z98,Z$5:INDIRECT(AA$1,TRUE)),"")</f>
        <v/>
      </c>
      <c r="AB98" s="114" t="str">
        <f ca="1">IF(AND('Raw Data'!J96&lt;&gt;"",'Raw Data'!J96&lt;&gt;0),ROUNDDOWN('Raw Data'!J96,Title!$M$1),"")</f>
        <v/>
      </c>
      <c r="AC98" s="110" t="str">
        <f ca="1">IF(AND('Raw Data'!K96&lt;&gt;"",'Raw Data'!K96&lt;&gt;0),'Raw Data'!K96,"")</f>
        <v/>
      </c>
      <c r="AD98" s="98" t="str">
        <f ca="1">IF(AND(AB98&gt;0,AB98&lt;&gt;""),IF(Title!$K$1=0,ROUNDDOWN((1000*AB$1)/AB98,2),ROUND((1000*AB$1)/AB98,2)),IF(AB98="","",0))</f>
        <v/>
      </c>
      <c r="AE98" s="74" t="str">
        <f ca="1">IF(OR(AB98&lt;&gt;"",AC98&lt;&gt;""),RANK(AF98,AF$5:INDIRECT(AE$1,TRUE)),"")</f>
        <v/>
      </c>
      <c r="AF98" s="77" t="str">
        <f t="shared" ca="1" si="136"/>
        <v/>
      </c>
      <c r="AG98" s="77" t="str">
        <f t="shared" ca="1" si="115"/>
        <v/>
      </c>
      <c r="AH98" s="105" t="str">
        <f ca="1">IF(AG98&lt;&gt;"",RANK(AG98,AG$5:INDIRECT(AH$1,TRUE)),"")</f>
        <v/>
      </c>
      <c r="AI98" s="114" t="str">
        <f ca="1">IF(AND('Raw Data'!L96&lt;&gt;"",'Raw Data'!L96&lt;&gt;0),ROUNDDOWN('Raw Data'!L96,Title!$M$1),"")</f>
        <v/>
      </c>
      <c r="AJ98" s="110" t="str">
        <f ca="1">IF(AND('Raw Data'!M96&lt;&gt;"",'Raw Data'!M96&lt;&gt;0),'Raw Data'!M96,"")</f>
        <v/>
      </c>
      <c r="AK98" s="98" t="str">
        <f ca="1">IF(AND(AI98&gt;0,AI98&lt;&gt;""),IF(Title!$K$1=0,ROUNDDOWN((1000*AI$1)/AI98,2),ROUND((1000*AI$1)/AI98,2)),IF(AI98="","",0))</f>
        <v/>
      </c>
      <c r="AL98" s="74" t="str">
        <f ca="1">IF(OR(AI98&lt;&gt;"",AJ98&lt;&gt;""),RANK(AM98,AM$5:INDIRECT(AL$1,TRUE)),"")</f>
        <v/>
      </c>
      <c r="AM98" s="77" t="str">
        <f t="shared" ca="1" si="137"/>
        <v/>
      </c>
      <c r="AN98" s="77" t="str">
        <f t="shared" ca="1" si="116"/>
        <v/>
      </c>
      <c r="AO98" s="105" t="str">
        <f ca="1">IF(AN98&lt;&gt;"",RANK(AN98,AN$5:INDIRECT(AO$1,TRUE)),"")</f>
        <v/>
      </c>
      <c r="AP98" s="114" t="str">
        <f ca="1">IF(AND('Raw Data'!N96&lt;&gt;"",'Raw Data'!N96&lt;&gt;0),ROUNDDOWN('Raw Data'!N96,Title!$M$1),"")</f>
        <v/>
      </c>
      <c r="AQ98" s="110" t="str">
        <f ca="1">IF(AND('Raw Data'!O96&lt;&gt;"",'Raw Data'!O96&lt;&gt;0),'Raw Data'!O96,"")</f>
        <v/>
      </c>
      <c r="AR98" s="98" t="str">
        <f ca="1">IF(AND(AP98&gt;0,AP98&lt;&gt;""),IF(Title!$K$1=0,ROUNDDOWN((1000*AP$1)/AP98,2),ROUND((1000*AP$1)/AP98,2)),IF(AP98="","",0))</f>
        <v/>
      </c>
      <c r="AS98" s="74" t="str">
        <f ca="1">IF(OR(AP98&lt;&gt;"",AQ98&lt;&gt;""),RANK(AT98,AT$5:INDIRECT(AS$1,TRUE)),"")</f>
        <v/>
      </c>
      <c r="AT98" s="77" t="str">
        <f t="shared" ca="1" si="138"/>
        <v/>
      </c>
      <c r="AU98" s="77" t="str">
        <f t="shared" ca="1" si="117"/>
        <v/>
      </c>
      <c r="AV98" s="105" t="str">
        <f ca="1">IF(AU98&lt;&gt;"",RANK(AU98,AU$5:INDIRECT(AV$1,TRUE)),"")</f>
        <v/>
      </c>
      <c r="AW98" s="114" t="str">
        <f ca="1">IF(AND('Raw Data'!P96&lt;&gt;"",'Raw Data'!P96&lt;&gt;0),ROUNDDOWN('Raw Data'!P96,Title!$M$1),"")</f>
        <v/>
      </c>
      <c r="AX98" s="110" t="str">
        <f ca="1">IF(AND('Raw Data'!Q96&lt;&gt;"",'Raw Data'!Q96&lt;&gt;0),'Raw Data'!Q96,"")</f>
        <v/>
      </c>
      <c r="AY98" s="98" t="str">
        <f ca="1">IF(AND(AW98&gt;0,AW98&lt;&gt;""),IF(Title!$K$1=0,ROUNDDOWN((1000*AW$1)/AW98,2),ROUND((1000*AW$1)/AW98,2)),IF(AW98="","",0))</f>
        <v/>
      </c>
      <c r="AZ98" s="74" t="str">
        <f ca="1">IF(OR(AW98&lt;&gt;"",AX98&lt;&gt;""),RANK(BA98,BA$5:INDIRECT(AZ$1,TRUE)),"")</f>
        <v/>
      </c>
      <c r="BA98" s="77" t="str">
        <f t="shared" ca="1" si="139"/>
        <v/>
      </c>
      <c r="BB98" s="77" t="str">
        <f t="shared" ca="1" si="118"/>
        <v/>
      </c>
      <c r="BC98" s="105" t="str">
        <f ca="1">IF(BB98&lt;&gt;"",RANK(BB98,BB$5:INDIRECT(BC$1,TRUE)),"")</f>
        <v/>
      </c>
      <c r="BD98" s="114" t="str">
        <f ca="1">IF(AND('Raw Data'!R96&lt;&gt;"",'Raw Data'!R96&lt;&gt;0),ROUNDDOWN('Raw Data'!R96,Title!$M$1),"")</f>
        <v/>
      </c>
      <c r="BE98" s="110" t="str">
        <f ca="1">IF(AND('Raw Data'!S96&lt;&gt;"",'Raw Data'!S96&lt;&gt;0),'Raw Data'!S96,"")</f>
        <v/>
      </c>
      <c r="BF98" s="98" t="str">
        <f ca="1">IF(AND(BD98&gt;0,BD98&lt;&gt;""),IF(Title!$K$1=0,ROUNDDOWN((1000*BD$1)/BD98,2),ROUND((1000*BD$1)/BD98,2)),IF(BD98="","",0))</f>
        <v/>
      </c>
      <c r="BG98" s="74" t="str">
        <f ca="1">IF(OR(BD98&lt;&gt;"",BE98&lt;&gt;""),RANK(BH98,BH$5:INDIRECT(BG$1,TRUE)),"")</f>
        <v/>
      </c>
      <c r="BH98" s="77" t="str">
        <f t="shared" ca="1" si="140"/>
        <v/>
      </c>
      <c r="BI98" s="77" t="str">
        <f t="shared" ca="1" si="119"/>
        <v/>
      </c>
      <c r="BJ98" s="105" t="str">
        <f ca="1">IF(BI98&lt;&gt;"",RANK(BI98,BI$5:INDIRECT(BJ$1,TRUE)),"")</f>
        <v/>
      </c>
      <c r="BK98" s="114" t="str">
        <f ca="1">IF(AND('Raw Data'!T96&lt;&gt;"",'Raw Data'!T96&lt;&gt;0),ROUNDDOWN('Raw Data'!T96,Title!$M$1),"")</f>
        <v/>
      </c>
      <c r="BL98" s="110" t="str">
        <f ca="1">IF(AND('Raw Data'!U96&lt;&gt;"",'Raw Data'!U96&lt;&gt;0),'Raw Data'!U96,"")</f>
        <v/>
      </c>
      <c r="BM98" s="98" t="str">
        <f t="shared" ca="1" si="141"/>
        <v/>
      </c>
      <c r="BN98" s="74" t="str">
        <f ca="1">IF(OR(BK98&lt;&gt;"",BL98&lt;&gt;""),RANK(BO98,BO$5:INDIRECT(BN$1,TRUE)),"")</f>
        <v/>
      </c>
      <c r="BO98" s="77" t="str">
        <f t="shared" ca="1" si="142"/>
        <v/>
      </c>
      <c r="BP98" s="77" t="str">
        <f t="shared" ca="1" si="120"/>
        <v/>
      </c>
      <c r="BQ98" s="105" t="str">
        <f ca="1">IF(BP98&lt;&gt;"",RANK(BP98,BP$5:INDIRECT(BQ$1,TRUE)),"")</f>
        <v/>
      </c>
      <c r="BR98" s="114" t="str">
        <f ca="1">IF(AND('Raw Data'!V96&lt;&gt;"",'Raw Data'!V96&lt;&gt;0),ROUNDDOWN('Raw Data'!V96,Title!$M$1),"")</f>
        <v/>
      </c>
      <c r="BS98" s="110" t="str">
        <f ca="1">IF(AND('Raw Data'!W96&lt;&gt;"",'Raw Data'!W96&lt;&gt;0),'Raw Data'!W96,"")</f>
        <v/>
      </c>
      <c r="BT98" s="98" t="str">
        <f ca="1">IF(AND(BR98&gt;0,BR98&lt;&gt;""),IF(Title!$K$1=0,ROUNDDOWN((1000*BR$1)/BR98,2),ROUND((1000*BR$1)/BR98,2)),IF(BR98="","",0))</f>
        <v/>
      </c>
      <c r="BU98" s="74" t="str">
        <f ca="1">IF(OR(BR98&lt;&gt;"",BS98&lt;&gt;""),RANK(BV98,BV$5:INDIRECT(BU$1,TRUE)),"")</f>
        <v/>
      </c>
      <c r="BV98" s="77" t="str">
        <f t="shared" ca="1" si="143"/>
        <v/>
      </c>
      <c r="BW98" s="77" t="str">
        <f t="shared" ca="1" si="121"/>
        <v/>
      </c>
      <c r="BX98" s="105" t="str">
        <f ca="1">IF(BW98&lt;&gt;"",RANK(BW98,BW$5:INDIRECT(BX$1,TRUE)),"")</f>
        <v/>
      </c>
      <c r="BY98" s="114" t="str">
        <f ca="1">IF(AND('Raw Data'!X96&lt;&gt;"",'Raw Data'!X96&lt;&gt;0),ROUNDDOWN('Raw Data'!X96,Title!$M$1),"")</f>
        <v/>
      </c>
      <c r="BZ98" s="110" t="str">
        <f ca="1">IF(AND('Raw Data'!Y96&lt;&gt;"",'Raw Data'!Y96&lt;&gt;0),'Raw Data'!Y96,"")</f>
        <v/>
      </c>
      <c r="CA98" s="98" t="str">
        <f ca="1">IF(AND(BY98&gt;0,BY98&lt;&gt;""),IF(Title!$K$1=0,ROUNDDOWN((1000*BY$1)/BY98,2),ROUND((1000*BY$1)/BY98,2)),IF(BY98="","",0))</f>
        <v/>
      </c>
      <c r="CB98" s="74" t="str">
        <f ca="1">IF(OR(BY98&lt;&gt;"",BZ98&lt;&gt;""),RANK(CC98,CC$5:INDIRECT(CB$1,TRUE)),"")</f>
        <v/>
      </c>
      <c r="CC98" s="77" t="str">
        <f t="shared" ca="1" si="144"/>
        <v/>
      </c>
      <c r="CD98" s="77" t="str">
        <f t="shared" ca="1" si="122"/>
        <v/>
      </c>
      <c r="CE98" s="105" t="str">
        <f ca="1">IF(CD98&lt;&gt;"",RANK(CD98,CD$5:INDIRECT(CE$1,TRUE)),"")</f>
        <v/>
      </c>
      <c r="CF98" s="114" t="str">
        <f ca="1">IF(AND('Raw Data'!Z96&lt;&gt;"",'Raw Data'!Z96&lt;&gt;0),ROUNDDOWN('Raw Data'!Z96,Title!$M$1),"")</f>
        <v/>
      </c>
      <c r="CG98" s="110" t="str">
        <f ca="1">IF(AND('Raw Data'!AA96&lt;&gt;"",'Raw Data'!AA96&lt;&gt;0),'Raw Data'!AA96,"")</f>
        <v/>
      </c>
      <c r="CH98" s="98" t="str">
        <f ca="1">IF(AND(CF98&gt;0,CF98&lt;&gt;""),IF(Title!$K$1=0,ROUNDDOWN((1000*CF$1)/CF98,2),ROUND((1000*CF$1)/CF98,2)),IF(CF98="","",0))</f>
        <v/>
      </c>
      <c r="CI98" s="74" t="str">
        <f ca="1">IF(OR(CF98&lt;&gt;"",CG98&lt;&gt;""),RANK(CJ98,CJ$5:INDIRECT(CI$1,TRUE)),"")</f>
        <v/>
      </c>
      <c r="CJ98" s="77" t="str">
        <f t="shared" ca="1" si="145"/>
        <v/>
      </c>
      <c r="CK98" s="77" t="str">
        <f t="shared" ca="1" si="123"/>
        <v/>
      </c>
      <c r="CL98" s="105" t="str">
        <f ca="1">IF(CK98&lt;&gt;"",RANK(CK98,CK$5:INDIRECT(CL$1,TRUE)),"")</f>
        <v/>
      </c>
      <c r="CM98" s="114" t="str">
        <f ca="1">IF(AND('Raw Data'!AB96&lt;&gt;"",'Raw Data'!AB96&lt;&gt;0),ROUNDDOWN('Raw Data'!AB96,Title!$M$1),"")</f>
        <v/>
      </c>
      <c r="CN98" s="110" t="str">
        <f ca="1">IF(AND('Raw Data'!AC96&lt;&gt;"",'Raw Data'!AC96&lt;&gt;0),'Raw Data'!AC96,"")</f>
        <v/>
      </c>
      <c r="CO98" s="98" t="str">
        <f ca="1">IF(AND(CM98&gt;0,CM98&lt;&gt;""),IF(Title!$K$1=0,ROUNDDOWN((1000*CM$1)/CM98,2),ROUND((1000*CM$1)/CM98,2)),IF(CM98="","",0))</f>
        <v/>
      </c>
      <c r="CP98" s="74" t="str">
        <f ca="1">IF(OR(CM98&lt;&gt;"",CN98&lt;&gt;""),RANK(CQ98,CQ$5:INDIRECT(CP$1,TRUE)),"")</f>
        <v/>
      </c>
      <c r="CQ98" s="77" t="str">
        <f t="shared" ca="1" si="146"/>
        <v/>
      </c>
      <c r="CR98" s="77" t="str">
        <f t="shared" ca="1" si="124"/>
        <v/>
      </c>
      <c r="CS98" s="105" t="str">
        <f ca="1">IF(CR98&lt;&gt;"",RANK(CR98,CR$5:INDIRECT(CS$1,TRUE)),"")</f>
        <v/>
      </c>
      <c r="CT98" s="114" t="str">
        <f ca="1">IF(AND('Raw Data'!AD96&lt;&gt;"",'Raw Data'!AD96&lt;&gt;0),ROUNDDOWN('Raw Data'!AD96,Title!$M$1),"")</f>
        <v/>
      </c>
      <c r="CU98" s="110" t="str">
        <f ca="1">IF(AND('Raw Data'!AE96&lt;&gt;"",'Raw Data'!AE96&lt;&gt;0),'Raw Data'!AE96,"")</f>
        <v/>
      </c>
      <c r="CV98" s="98" t="str">
        <f ca="1">IF(AND(CT98&gt;0,CT98&lt;&gt;""),IF(Title!$K$1=0,ROUNDDOWN((1000*CT$1)/CT98,2),ROUND((1000*CT$1)/CT98,2)),IF(CT98="","",0))</f>
        <v/>
      </c>
      <c r="CW98" s="74" t="str">
        <f ca="1">IF(OR(CT98&lt;&gt;"",CU98&lt;&gt;""),RANK(CX98,CX$5:INDIRECT(CW$1,TRUE)),"")</f>
        <v/>
      </c>
      <c r="CX98" s="77" t="str">
        <f t="shared" ca="1" si="147"/>
        <v/>
      </c>
      <c r="CY98" s="77" t="str">
        <f t="shared" ca="1" si="125"/>
        <v/>
      </c>
      <c r="CZ98" s="105" t="str">
        <f ca="1">IF(CY98&lt;&gt;"",RANK(CY98,CY$5:INDIRECT(CZ$1,TRUE)),"")</f>
        <v/>
      </c>
      <c r="DA98" s="114" t="str">
        <f ca="1">IF(AND('Raw Data'!AF96&lt;&gt;"",'Raw Data'!AF96&lt;&gt;0),ROUNDDOWN('Raw Data'!AF96,Title!$M$1),"")</f>
        <v/>
      </c>
      <c r="DB98" s="110" t="str">
        <f ca="1">IF(AND('Raw Data'!AG96&lt;&gt;"",'Raw Data'!AG96&lt;&gt;0),'Raw Data'!AG96,"")</f>
        <v/>
      </c>
      <c r="DC98" s="98" t="str">
        <f ca="1">IF(AND(DA98&gt;0,DA98&lt;&gt;""),IF(Title!$K$1=0,ROUNDDOWN((1000*DA$1)/DA98,2),ROUND((1000*DA$1)/DA98,2)),IF(DA98="","",0))</f>
        <v/>
      </c>
      <c r="DD98" s="74" t="str">
        <f ca="1">IF(OR(DA98&lt;&gt;"",DB98&lt;&gt;""),RANK(DE98,DE$5:INDIRECT(DD$1,TRUE)),"")</f>
        <v/>
      </c>
      <c r="DE98" s="77" t="str">
        <f t="shared" ca="1" si="148"/>
        <v/>
      </c>
      <c r="DF98" s="77" t="str">
        <f t="shared" ca="1" si="126"/>
        <v/>
      </c>
      <c r="DG98" s="105" t="str">
        <f ca="1">IF(DF98&lt;&gt;"",RANK(DF98,DF$5:INDIRECT(DG$1,TRUE)),"")</f>
        <v/>
      </c>
      <c r="DH98" s="114" t="str">
        <f ca="1">IF(AND('Raw Data'!AH96&lt;&gt;"",'Raw Data'!AH96&lt;&gt;0),ROUNDDOWN('Raw Data'!AH96,Title!$M$1),"")</f>
        <v/>
      </c>
      <c r="DI98" s="110" t="str">
        <f ca="1">IF(AND('Raw Data'!AI96&lt;&gt;"",'Raw Data'!AI96&lt;&gt;0),'Raw Data'!AI96,"")</f>
        <v/>
      </c>
      <c r="DJ98" s="98" t="str">
        <f ca="1">IF(AND(DH98&gt;0,DH98&lt;&gt;""),IF(Title!$K$1=0,ROUNDDOWN((1000*DH$1)/DH98,2),ROUND((1000*DH$1)/DH98,2)),IF(DH98="","",0))</f>
        <v/>
      </c>
      <c r="DK98" s="74" t="str">
        <f ca="1">IF(OR(DH98&lt;&gt;"",DI98&lt;&gt;""),RANK(DL98,DL$5:INDIRECT(DK$1,TRUE)),"")</f>
        <v/>
      </c>
      <c r="DL98" s="77" t="str">
        <f t="shared" ca="1" si="149"/>
        <v/>
      </c>
      <c r="DM98" s="77" t="str">
        <f t="shared" ca="1" si="127"/>
        <v/>
      </c>
      <c r="DN98" s="105" t="str">
        <f ca="1">IF(DM98&lt;&gt;"",RANK(DM98,DM$5:INDIRECT(DN$1,TRUE)),"")</f>
        <v/>
      </c>
      <c r="DO98" s="114" t="str">
        <f ca="1">IF(AND('Raw Data'!AJ96&lt;&gt;"",'Raw Data'!AJ96&lt;&gt;0),ROUNDDOWN('Raw Data'!AJ96,Title!$M$1),"")</f>
        <v/>
      </c>
      <c r="DP98" s="110" t="str">
        <f ca="1">IF(AND('Raw Data'!AK96&lt;&gt;"",'Raw Data'!AK96&lt;&gt;0),'Raw Data'!AK96,"")</f>
        <v/>
      </c>
      <c r="DQ98" s="98" t="str">
        <f ca="1">IF(AND(DO98&gt;0,DO98&lt;&gt;""),IF(Title!$K$1=0,ROUNDDOWN((1000*DO$1)/DO98,2),ROUND((1000*DO$1)/DO98,2)),IF(DO98="","",0))</f>
        <v/>
      </c>
      <c r="DR98" s="74" t="str">
        <f ca="1">IF(OR(DO98&lt;&gt;"",DP98&lt;&gt;""),RANK(DS98,DS$5:INDIRECT(DR$1,TRUE)),"")</f>
        <v/>
      </c>
      <c r="DS98" s="77" t="str">
        <f t="shared" ca="1" si="150"/>
        <v/>
      </c>
      <c r="DT98" s="77" t="str">
        <f t="shared" ca="1" si="128"/>
        <v/>
      </c>
      <c r="DU98" s="105" t="str">
        <f ca="1">IF(DT98&lt;&gt;"",RANK(DT98,DT$5:INDIRECT(DU$1,TRUE)),"")</f>
        <v/>
      </c>
      <c r="DV98" s="114" t="str">
        <f ca="1">IF(AND('Raw Data'!AL96&lt;&gt;"",'Raw Data'!AL96&lt;&gt;0),ROUNDDOWN('Raw Data'!AL96,Title!$M$1),"")</f>
        <v/>
      </c>
      <c r="DW98" s="110" t="str">
        <f ca="1">IF(AND('Raw Data'!AM96&lt;&gt;"",'Raw Data'!AM96&lt;&gt;0),'Raw Data'!AM96,"")</f>
        <v/>
      </c>
      <c r="DX98" s="98" t="str">
        <f ca="1">IF(AND(DV98&gt;0,DV98&lt;&gt;""),IF(Title!$K$1=0,ROUNDDOWN((1000*DV$1)/DV98,2),ROUND((1000*DV$1)/DV98,2)),IF(DV98="","",0))</f>
        <v/>
      </c>
      <c r="DY98" s="74" t="str">
        <f ca="1">IF(OR(DV98&lt;&gt;"",DW98&lt;&gt;""),RANK(DZ98,DZ$5:INDIRECT(DY$1,TRUE)),"")</f>
        <v/>
      </c>
      <c r="DZ98" s="77" t="str">
        <f t="shared" ca="1" si="151"/>
        <v/>
      </c>
      <c r="EA98" s="77" t="str">
        <f t="shared" ca="1" si="129"/>
        <v/>
      </c>
      <c r="EB98" s="105" t="str">
        <f ca="1">IF(EA98&lt;&gt;"",RANK(EA98,EA$5:INDIRECT(EB$1,TRUE)),"")</f>
        <v/>
      </c>
      <c r="EC98" s="114" t="str">
        <f ca="1">IF(AND('Raw Data'!AN96&lt;&gt;"",'Raw Data'!AN96&lt;&gt;0),ROUNDDOWN('Raw Data'!AN96,Title!$M$1),"")</f>
        <v/>
      </c>
      <c r="ED98" s="110" t="str">
        <f ca="1">IF(AND('Raw Data'!AO96&lt;&gt;"",'Raw Data'!AO96&lt;&gt;0),'Raw Data'!AO96,"")</f>
        <v/>
      </c>
      <c r="EE98" s="98" t="str">
        <f ca="1">IF(AND(EC98&gt;0,EC98&lt;&gt;""),IF(Title!$K$1=0,ROUNDDOWN((1000*EC$1)/EC98,2),ROUND((1000*EC$1)/EC98,2)),IF(EC98="","",0))</f>
        <v/>
      </c>
      <c r="EF98" s="74" t="str">
        <f ca="1">IF(OR(EC98&lt;&gt;"",ED98&lt;&gt;""),RANK(EG98,EG$5:INDIRECT(EF$1,TRUE)),"")</f>
        <v/>
      </c>
      <c r="EG98" s="77" t="str">
        <f t="shared" ca="1" si="152"/>
        <v/>
      </c>
      <c r="EH98" s="77" t="str">
        <f t="shared" ca="1" si="130"/>
        <v/>
      </c>
      <c r="EI98" s="105" t="str">
        <f ca="1">IF(EH98&lt;&gt;"",RANK(EH98,EH$5:INDIRECT(EI$1,TRUE)),"")</f>
        <v/>
      </c>
      <c r="EJ98" s="114" t="str">
        <f ca="1">IF(AND('Raw Data'!AP96&lt;&gt;"",'Raw Data'!AP96&lt;&gt;0),ROUNDDOWN('Raw Data'!AP96,Title!$M$1),"")</f>
        <v/>
      </c>
      <c r="EK98" s="107" t="str">
        <f ca="1">IF(AND('Raw Data'!AQ96&lt;&gt;"",'Raw Data'!AQ96&lt;&gt;0),'Raw Data'!AQ96,"")</f>
        <v/>
      </c>
      <c r="EL98" s="98" t="str">
        <f ca="1">IF(AND(EJ98&gt;0,EJ98&lt;&gt;""),IF(Title!$K$1=0,ROUNDDOWN((1000*EJ$1)/EJ98,2),ROUND((1000*EJ$1)/EJ98,2)),IF(EJ98="","",0))</f>
        <v/>
      </c>
      <c r="EM98" s="74" t="str">
        <f ca="1">IF(OR(EJ98&lt;&gt;"",EK98&lt;&gt;""),RANK(EN98,EN$5:INDIRECT(EM$1,TRUE)),"")</f>
        <v/>
      </c>
      <c r="EN98" s="77" t="str">
        <f t="shared" ca="1" si="153"/>
        <v/>
      </c>
      <c r="EO98" s="77" t="str">
        <f t="shared" ca="1" si="131"/>
        <v/>
      </c>
      <c r="EP98" s="105" t="str">
        <f ca="1">IF(EO98&lt;&gt;"",RANK(EO98,EO$5:INDIRECT(EP$1,TRUE)),"")</f>
        <v/>
      </c>
      <c r="EQ98" s="74" t="str">
        <f t="shared" ca="1" si="154"/>
        <v>$ER$98:$FC$98</v>
      </c>
      <c r="ER98" s="77">
        <f t="shared" si="155"/>
        <v>0</v>
      </c>
      <c r="ES98" s="77">
        <f t="shared" ca="1" si="156"/>
        <v>0</v>
      </c>
      <c r="ET98" s="77">
        <f t="shared" ca="1" si="157"/>
        <v>0</v>
      </c>
      <c r="EU98" s="77">
        <f t="shared" ca="1" si="158"/>
        <v>0</v>
      </c>
      <c r="EV98" s="77">
        <f t="shared" ca="1" si="159"/>
        <v>0</v>
      </c>
      <c r="EW98" s="77">
        <f t="shared" ca="1" si="160"/>
        <v>0</v>
      </c>
      <c r="EX98" s="77">
        <f t="shared" ca="1" si="161"/>
        <v>0</v>
      </c>
      <c r="EY98" s="77">
        <f t="shared" ca="1" si="162"/>
        <v>0</v>
      </c>
      <c r="EZ98" s="77">
        <f t="shared" ca="1" si="163"/>
        <v>0</v>
      </c>
      <c r="FA98" s="77">
        <f t="shared" ca="1" si="164"/>
        <v>0</v>
      </c>
      <c r="FB98" s="77">
        <f t="shared" ca="1" si="165"/>
        <v>0</v>
      </c>
      <c r="FC98" s="77">
        <f t="shared" ca="1" si="166"/>
        <v>0</v>
      </c>
      <c r="FD98" s="77">
        <f t="shared" ca="1" si="167"/>
        <v>0</v>
      </c>
      <c r="FE98" s="77">
        <f t="shared" ca="1" si="168"/>
        <v>0</v>
      </c>
      <c r="FF98" s="77">
        <f t="shared" ca="1" si="169"/>
        <v>0</v>
      </c>
      <c r="FG98" s="77">
        <f t="shared" ca="1" si="170"/>
        <v>0</v>
      </c>
      <c r="FH98" s="77">
        <f t="shared" ca="1" si="171"/>
        <v>0</v>
      </c>
      <c r="FI98" s="77">
        <f t="shared" ca="1" si="172"/>
        <v>0</v>
      </c>
      <c r="FJ98" s="77">
        <f t="shared" ca="1" si="173"/>
        <v>0</v>
      </c>
      <c r="FK98" s="77">
        <f t="shared" ca="1" si="174"/>
        <v>0</v>
      </c>
      <c r="FL98" s="74" t="str">
        <f t="shared" si="175"/>
        <v>$FM$98:$FX$98</v>
      </c>
      <c r="FM98" s="78">
        <f t="shared" si="176"/>
        <v>0</v>
      </c>
      <c r="FN98" s="74">
        <f t="shared" si="177"/>
        <v>0</v>
      </c>
      <c r="FO98" s="74">
        <f t="shared" si="178"/>
        <v>0</v>
      </c>
      <c r="FP98" s="74">
        <f t="shared" si="179"/>
        <v>0</v>
      </c>
      <c r="FQ98" s="74">
        <f t="shared" si="180"/>
        <v>0</v>
      </c>
      <c r="FR98" s="74">
        <f t="shared" si="181"/>
        <v>0</v>
      </c>
      <c r="FS98" s="74">
        <f t="shared" si="182"/>
        <v>0</v>
      </c>
      <c r="FT98" s="74">
        <f t="shared" si="183"/>
        <v>0</v>
      </c>
      <c r="FU98" s="74">
        <f t="shared" si="184"/>
        <v>0</v>
      </c>
      <c r="FV98" s="74">
        <f t="shared" si="185"/>
        <v>0</v>
      </c>
      <c r="FW98" s="74">
        <f t="shared" si="186"/>
        <v>0</v>
      </c>
      <c r="FX98" s="74">
        <f t="shared" si="187"/>
        <v>0</v>
      </c>
      <c r="FY98" s="74">
        <f t="shared" si="188"/>
        <v>0</v>
      </c>
      <c r="FZ98" s="74">
        <f t="shared" si="189"/>
        <v>0</v>
      </c>
      <c r="GA98" s="74">
        <f t="shared" si="190"/>
        <v>0</v>
      </c>
      <c r="GB98" s="74">
        <f t="shared" si="191"/>
        <v>0</v>
      </c>
      <c r="GC98" s="74">
        <f t="shared" si="192"/>
        <v>0</v>
      </c>
      <c r="GD98" s="74">
        <f t="shared" si="193"/>
        <v>0</v>
      </c>
      <c r="GE98" s="74">
        <f t="shared" si="194"/>
        <v>0</v>
      </c>
      <c r="GF98" s="74">
        <f t="shared" si="195"/>
        <v>0</v>
      </c>
      <c r="GG98" s="74" t="str">
        <f t="shared" si="196"/>
        <v>GS98</v>
      </c>
      <c r="GH98" s="77">
        <f ca="1">GetDiscardScore($ER98:ER98,GH$1)</f>
        <v>0</v>
      </c>
      <c r="GI98" s="77">
        <f ca="1">GetDiscardScore($ER98:ES98,GI$1)</f>
        <v>0</v>
      </c>
      <c r="GJ98" s="77">
        <f ca="1">GetDiscardScore($ER98:ET98,GJ$1)</f>
        <v>0</v>
      </c>
      <c r="GK98" s="77">
        <f ca="1">GetDiscardScore($ER98:EU98,GK$1)</f>
        <v>0</v>
      </c>
      <c r="GL98" s="77">
        <f ca="1">GetDiscardScore($ER98:EV98,GL$1)</f>
        <v>0</v>
      </c>
      <c r="GM98" s="77">
        <f ca="1">GetDiscardScore($ER98:EW98,GM$1)</f>
        <v>0</v>
      </c>
      <c r="GN98" s="77">
        <f ca="1">GetDiscardScore($ER98:EX98,GN$1)</f>
        <v>0</v>
      </c>
      <c r="GO98" s="77">
        <f ca="1">GetDiscardScore($ER98:EY98,GO$1)</f>
        <v>0</v>
      </c>
      <c r="GP98" s="77">
        <f ca="1">GetDiscardScore($ER98:EZ98,GP$1)</f>
        <v>0</v>
      </c>
      <c r="GQ98" s="77">
        <f ca="1">GetDiscardScore($ER98:FA98,GQ$1)</f>
        <v>0</v>
      </c>
      <c r="GR98" s="77">
        <f ca="1">GetDiscardScore($ER98:FB98,GR$1)</f>
        <v>0</v>
      </c>
      <c r="GS98" s="77">
        <f ca="1">GetDiscardScore($ER98:FC98,GS$1)</f>
        <v>0</v>
      </c>
      <c r="GT98" s="77">
        <f ca="1">GetDiscardScore($ER98:FD98,GT$1)</f>
        <v>0</v>
      </c>
      <c r="GU98" s="77">
        <f ca="1">GetDiscardScore($ER98:FE98,GU$1)</f>
        <v>0</v>
      </c>
      <c r="GV98" s="77">
        <f ca="1">GetDiscardScore($ER98:FF98,GV$1)</f>
        <v>0</v>
      </c>
      <c r="GW98" s="77">
        <f ca="1">GetDiscardScore($ER98:FG98,GW$1)</f>
        <v>0</v>
      </c>
      <c r="GX98" s="77">
        <f ca="1">GetDiscardScore($ER98:FH98,GX$1)</f>
        <v>0</v>
      </c>
      <c r="GY98" s="77">
        <f ca="1">GetDiscardScore($ER98:FI98,GY$1)</f>
        <v>0</v>
      </c>
      <c r="GZ98" s="77">
        <f ca="1">GetDiscardScore($ER98:FJ98,GZ$1)</f>
        <v>0</v>
      </c>
      <c r="HA98" s="77">
        <f ca="1">GetDiscardScore($ER98:FK98,HA$1)</f>
        <v>0</v>
      </c>
      <c r="HB98" s="79" t="str">
        <f t="shared" ca="1" si="197"/>
        <v/>
      </c>
      <c r="HC98" s="78" t="str">
        <f ca="1">IF(HB98&lt;&gt;"",RANK(HB98,HB$5:INDIRECT(HC$1,TRUE),0),"")</f>
        <v/>
      </c>
      <c r="HD98" s="76" t="str">
        <f t="shared" ca="1" si="198"/>
        <v/>
      </c>
    </row>
    <row r="99" spans="1:212" s="74" customFormat="1" ht="11.25">
      <c r="A99" s="39">
        <v>95</v>
      </c>
      <c r="B99" s="39" t="str">
        <f ca="1">IF('Raw Data'!B97&lt;&gt;"",'Raw Data'!B97,"")</f>
        <v/>
      </c>
      <c r="C99" s="74" t="str">
        <f ca="1">IF('Raw Data'!C97&lt;&gt;"",'Raw Data'!C97,"")</f>
        <v/>
      </c>
      <c r="D99" s="40" t="str">
        <f t="shared" ca="1" si="132"/>
        <v/>
      </c>
      <c r="E99" s="75" t="str">
        <f t="shared" ca="1" si="133"/>
        <v/>
      </c>
      <c r="F99" s="100" t="str">
        <f t="shared" ca="1" si="111"/>
        <v/>
      </c>
      <c r="G99" s="114" t="str">
        <f ca="1">IF(AND('Raw Data'!D97&lt;&gt;"",'Raw Data'!D97&lt;&gt;0),ROUNDDOWN('Raw Data'!D97,Title!$M$1),"")</f>
        <v/>
      </c>
      <c r="H99" s="110" t="str">
        <f ca="1">IF(AND('Raw Data'!E97&lt;&gt;"",'Raw Data'!E97&lt;&gt;0),'Raw Data'!E97,"")</f>
        <v/>
      </c>
      <c r="I99" s="98" t="str">
        <f ca="1">IF(AND(G99&lt;&gt;"",G99&gt;0),IF(Title!$K$1=0,ROUNDDOWN((1000*G$1)/G99,2),ROUND((1000*G$1)/G99,2)),IF(G99="","",0))</f>
        <v/>
      </c>
      <c r="J99" s="74" t="str">
        <f ca="1">IF(K99&lt;&gt;0,RANK(K99,K$5:INDIRECT(J$1,TRUE)),"")</f>
        <v/>
      </c>
      <c r="K99" s="77">
        <f t="shared" ca="1" si="199"/>
        <v>0</v>
      </c>
      <c r="L99" s="77" t="str">
        <f t="shared" ca="1" si="112"/>
        <v/>
      </c>
      <c r="M99" s="105" t="str">
        <f ca="1">IF(L99&lt;&gt;"",RANK(L99,L$5:INDIRECT(M$1,TRUE)),"")</f>
        <v/>
      </c>
      <c r="N99" s="114" t="str">
        <f ca="1">IF(AND('Raw Data'!F97&lt;&gt;"",'Raw Data'!F97&lt;&gt;0),ROUNDDOWN('Raw Data'!F97,Title!$M$1),"")</f>
        <v/>
      </c>
      <c r="O99" s="110" t="str">
        <f ca="1">IF(AND('Raw Data'!G97&lt;&gt;"",'Raw Data'!G97&lt;&gt;0),'Raw Data'!G97,"")</f>
        <v/>
      </c>
      <c r="P99" s="98" t="str">
        <f ca="1">IF(AND(N99&gt;0,N99&lt;&gt;""),IF(Title!$K$1=0,ROUNDDOWN((1000*N$1)/N99,2),ROUND((1000*N$1)/N99,2)),IF(N99="","",0))</f>
        <v/>
      </c>
      <c r="Q99" s="74" t="str">
        <f ca="1">IF(OR(N99&lt;&gt;"",O99&lt;&gt;""),RANK(R99,R$5:INDIRECT(Q$1,TRUE)),"")</f>
        <v/>
      </c>
      <c r="R99" s="77" t="str">
        <f t="shared" ca="1" si="134"/>
        <v/>
      </c>
      <c r="S99" s="77" t="str">
        <f t="shared" ca="1" si="113"/>
        <v/>
      </c>
      <c r="T99" s="105" t="str">
        <f ca="1">IF(S99&lt;&gt;"",RANK(S99,S$5:INDIRECT(T$1,TRUE)),"")</f>
        <v/>
      </c>
      <c r="U99" s="114" t="str">
        <f ca="1">IF(AND('Raw Data'!H97&lt;&gt;"",'Raw Data'!H97&lt;&gt;0),ROUNDDOWN('Raw Data'!H97,Title!$M$1),"")</f>
        <v/>
      </c>
      <c r="V99" s="110" t="str">
        <f ca="1">IF(AND('Raw Data'!I97&lt;&gt;"",'Raw Data'!I97&lt;&gt;0),'Raw Data'!I97,"")</f>
        <v/>
      </c>
      <c r="W99" s="98" t="str">
        <f ca="1">IF(AND(U99&gt;0,U99&lt;&gt;""),IF(Title!$K$1=0,ROUNDDOWN((1000*U$1)/U99,2),ROUND((1000*U$1)/U99,2)),IF(U99="","",0))</f>
        <v/>
      </c>
      <c r="X99" s="74" t="str">
        <f ca="1">IF(OR(U99&lt;&gt;"",V99&lt;&gt;""),RANK(Y99,Y$5:INDIRECT(X$1,TRUE)),"")</f>
        <v/>
      </c>
      <c r="Y99" s="77" t="str">
        <f t="shared" ca="1" si="135"/>
        <v/>
      </c>
      <c r="Z99" s="77" t="str">
        <f t="shared" ca="1" si="114"/>
        <v/>
      </c>
      <c r="AA99" s="105" t="str">
        <f ca="1">IF(Z99&lt;&gt;"",RANK(Z99,Z$5:INDIRECT(AA$1,TRUE)),"")</f>
        <v/>
      </c>
      <c r="AB99" s="114" t="str">
        <f ca="1">IF(AND('Raw Data'!J97&lt;&gt;"",'Raw Data'!J97&lt;&gt;0),ROUNDDOWN('Raw Data'!J97,Title!$M$1),"")</f>
        <v/>
      </c>
      <c r="AC99" s="110" t="str">
        <f ca="1">IF(AND('Raw Data'!K97&lt;&gt;"",'Raw Data'!K97&lt;&gt;0),'Raw Data'!K97,"")</f>
        <v/>
      </c>
      <c r="AD99" s="98" t="str">
        <f ca="1">IF(AND(AB99&gt;0,AB99&lt;&gt;""),IF(Title!$K$1=0,ROUNDDOWN((1000*AB$1)/AB99,2),ROUND((1000*AB$1)/AB99,2)),IF(AB99="","",0))</f>
        <v/>
      </c>
      <c r="AE99" s="74" t="str">
        <f ca="1">IF(OR(AB99&lt;&gt;"",AC99&lt;&gt;""),RANK(AF99,AF$5:INDIRECT(AE$1,TRUE)),"")</f>
        <v/>
      </c>
      <c r="AF99" s="77" t="str">
        <f t="shared" ca="1" si="136"/>
        <v/>
      </c>
      <c r="AG99" s="77" t="str">
        <f t="shared" ca="1" si="115"/>
        <v/>
      </c>
      <c r="AH99" s="105" t="str">
        <f ca="1">IF(AG99&lt;&gt;"",RANK(AG99,AG$5:INDIRECT(AH$1,TRUE)),"")</f>
        <v/>
      </c>
      <c r="AI99" s="114" t="str">
        <f ca="1">IF(AND('Raw Data'!L97&lt;&gt;"",'Raw Data'!L97&lt;&gt;0),ROUNDDOWN('Raw Data'!L97,Title!$M$1),"")</f>
        <v/>
      </c>
      <c r="AJ99" s="110" t="str">
        <f ca="1">IF(AND('Raw Data'!M97&lt;&gt;"",'Raw Data'!M97&lt;&gt;0),'Raw Data'!M97,"")</f>
        <v/>
      </c>
      <c r="AK99" s="98" t="str">
        <f ca="1">IF(AND(AI99&gt;0,AI99&lt;&gt;""),IF(Title!$K$1=0,ROUNDDOWN((1000*AI$1)/AI99,2),ROUND((1000*AI$1)/AI99,2)),IF(AI99="","",0))</f>
        <v/>
      </c>
      <c r="AL99" s="74" t="str">
        <f ca="1">IF(OR(AI99&lt;&gt;"",AJ99&lt;&gt;""),RANK(AM99,AM$5:INDIRECT(AL$1,TRUE)),"")</f>
        <v/>
      </c>
      <c r="AM99" s="77" t="str">
        <f t="shared" ca="1" si="137"/>
        <v/>
      </c>
      <c r="AN99" s="77" t="str">
        <f t="shared" ca="1" si="116"/>
        <v/>
      </c>
      <c r="AO99" s="105" t="str">
        <f ca="1">IF(AN99&lt;&gt;"",RANK(AN99,AN$5:INDIRECT(AO$1,TRUE)),"")</f>
        <v/>
      </c>
      <c r="AP99" s="114" t="str">
        <f ca="1">IF(AND('Raw Data'!N97&lt;&gt;"",'Raw Data'!N97&lt;&gt;0),ROUNDDOWN('Raw Data'!N97,Title!$M$1),"")</f>
        <v/>
      </c>
      <c r="AQ99" s="110" t="str">
        <f ca="1">IF(AND('Raw Data'!O97&lt;&gt;"",'Raw Data'!O97&lt;&gt;0),'Raw Data'!O97,"")</f>
        <v/>
      </c>
      <c r="AR99" s="98" t="str">
        <f ca="1">IF(AND(AP99&gt;0,AP99&lt;&gt;""),IF(Title!$K$1=0,ROUNDDOWN((1000*AP$1)/AP99,2),ROUND((1000*AP$1)/AP99,2)),IF(AP99="","",0))</f>
        <v/>
      </c>
      <c r="AS99" s="74" t="str">
        <f ca="1">IF(OR(AP99&lt;&gt;"",AQ99&lt;&gt;""),RANK(AT99,AT$5:INDIRECT(AS$1,TRUE)),"")</f>
        <v/>
      </c>
      <c r="AT99" s="77" t="str">
        <f t="shared" ca="1" si="138"/>
        <v/>
      </c>
      <c r="AU99" s="77" t="str">
        <f t="shared" ca="1" si="117"/>
        <v/>
      </c>
      <c r="AV99" s="105" t="str">
        <f ca="1">IF(AU99&lt;&gt;"",RANK(AU99,AU$5:INDIRECT(AV$1,TRUE)),"")</f>
        <v/>
      </c>
      <c r="AW99" s="114" t="str">
        <f ca="1">IF(AND('Raw Data'!P97&lt;&gt;"",'Raw Data'!P97&lt;&gt;0),ROUNDDOWN('Raw Data'!P97,Title!$M$1),"")</f>
        <v/>
      </c>
      <c r="AX99" s="110" t="str">
        <f ca="1">IF(AND('Raw Data'!Q97&lt;&gt;"",'Raw Data'!Q97&lt;&gt;0),'Raw Data'!Q97,"")</f>
        <v/>
      </c>
      <c r="AY99" s="98" t="str">
        <f ca="1">IF(AND(AW99&gt;0,AW99&lt;&gt;""),IF(Title!$K$1=0,ROUNDDOWN((1000*AW$1)/AW99,2),ROUND((1000*AW$1)/AW99,2)),IF(AW99="","",0))</f>
        <v/>
      </c>
      <c r="AZ99" s="74" t="str">
        <f ca="1">IF(OR(AW99&lt;&gt;"",AX99&lt;&gt;""),RANK(BA99,BA$5:INDIRECT(AZ$1,TRUE)),"")</f>
        <v/>
      </c>
      <c r="BA99" s="77" t="str">
        <f t="shared" ca="1" si="139"/>
        <v/>
      </c>
      <c r="BB99" s="77" t="str">
        <f t="shared" ca="1" si="118"/>
        <v/>
      </c>
      <c r="BC99" s="105" t="str">
        <f ca="1">IF(BB99&lt;&gt;"",RANK(BB99,BB$5:INDIRECT(BC$1,TRUE)),"")</f>
        <v/>
      </c>
      <c r="BD99" s="114" t="str">
        <f ca="1">IF(AND('Raw Data'!R97&lt;&gt;"",'Raw Data'!R97&lt;&gt;0),ROUNDDOWN('Raw Data'!R97,Title!$M$1),"")</f>
        <v/>
      </c>
      <c r="BE99" s="110" t="str">
        <f ca="1">IF(AND('Raw Data'!S97&lt;&gt;"",'Raw Data'!S97&lt;&gt;0),'Raw Data'!S97,"")</f>
        <v/>
      </c>
      <c r="BF99" s="98" t="str">
        <f ca="1">IF(AND(BD99&gt;0,BD99&lt;&gt;""),IF(Title!$K$1=0,ROUNDDOWN((1000*BD$1)/BD99,2),ROUND((1000*BD$1)/BD99,2)),IF(BD99="","",0))</f>
        <v/>
      </c>
      <c r="BG99" s="74" t="str">
        <f ca="1">IF(OR(BD99&lt;&gt;"",BE99&lt;&gt;""),RANK(BH99,BH$5:INDIRECT(BG$1,TRUE)),"")</f>
        <v/>
      </c>
      <c r="BH99" s="77" t="str">
        <f t="shared" ca="1" si="140"/>
        <v/>
      </c>
      <c r="BI99" s="77" t="str">
        <f t="shared" ca="1" si="119"/>
        <v/>
      </c>
      <c r="BJ99" s="105" t="str">
        <f ca="1">IF(BI99&lt;&gt;"",RANK(BI99,BI$5:INDIRECT(BJ$1,TRUE)),"")</f>
        <v/>
      </c>
      <c r="BK99" s="114" t="str">
        <f ca="1">IF(AND('Raw Data'!T97&lt;&gt;"",'Raw Data'!T97&lt;&gt;0),ROUNDDOWN('Raw Data'!T97,Title!$M$1),"")</f>
        <v/>
      </c>
      <c r="BL99" s="110" t="str">
        <f ca="1">IF(AND('Raw Data'!U97&lt;&gt;"",'Raw Data'!U97&lt;&gt;0),'Raw Data'!U97,"")</f>
        <v/>
      </c>
      <c r="BM99" s="98" t="str">
        <f t="shared" ca="1" si="141"/>
        <v/>
      </c>
      <c r="BN99" s="74" t="str">
        <f ca="1">IF(OR(BK99&lt;&gt;"",BL99&lt;&gt;""),RANK(BO99,BO$5:INDIRECT(BN$1,TRUE)),"")</f>
        <v/>
      </c>
      <c r="BO99" s="77" t="str">
        <f t="shared" ca="1" si="142"/>
        <v/>
      </c>
      <c r="BP99" s="77" t="str">
        <f t="shared" ca="1" si="120"/>
        <v/>
      </c>
      <c r="BQ99" s="105" t="str">
        <f ca="1">IF(BP99&lt;&gt;"",RANK(BP99,BP$5:INDIRECT(BQ$1,TRUE)),"")</f>
        <v/>
      </c>
      <c r="BR99" s="114" t="str">
        <f ca="1">IF(AND('Raw Data'!V97&lt;&gt;"",'Raw Data'!V97&lt;&gt;0),ROUNDDOWN('Raw Data'!V97,Title!$M$1),"")</f>
        <v/>
      </c>
      <c r="BS99" s="110" t="str">
        <f ca="1">IF(AND('Raw Data'!W97&lt;&gt;"",'Raw Data'!W97&lt;&gt;0),'Raw Data'!W97,"")</f>
        <v/>
      </c>
      <c r="BT99" s="98" t="str">
        <f ca="1">IF(AND(BR99&gt;0,BR99&lt;&gt;""),IF(Title!$K$1=0,ROUNDDOWN((1000*BR$1)/BR99,2),ROUND((1000*BR$1)/BR99,2)),IF(BR99="","",0))</f>
        <v/>
      </c>
      <c r="BU99" s="74" t="str">
        <f ca="1">IF(OR(BR99&lt;&gt;"",BS99&lt;&gt;""),RANK(BV99,BV$5:INDIRECT(BU$1,TRUE)),"")</f>
        <v/>
      </c>
      <c r="BV99" s="77" t="str">
        <f t="shared" ca="1" si="143"/>
        <v/>
      </c>
      <c r="BW99" s="77" t="str">
        <f t="shared" ca="1" si="121"/>
        <v/>
      </c>
      <c r="BX99" s="105" t="str">
        <f ca="1">IF(BW99&lt;&gt;"",RANK(BW99,BW$5:INDIRECT(BX$1,TRUE)),"")</f>
        <v/>
      </c>
      <c r="BY99" s="114" t="str">
        <f ca="1">IF(AND('Raw Data'!X97&lt;&gt;"",'Raw Data'!X97&lt;&gt;0),ROUNDDOWN('Raw Data'!X97,Title!$M$1),"")</f>
        <v/>
      </c>
      <c r="BZ99" s="110" t="str">
        <f ca="1">IF(AND('Raw Data'!Y97&lt;&gt;"",'Raw Data'!Y97&lt;&gt;0),'Raw Data'!Y97,"")</f>
        <v/>
      </c>
      <c r="CA99" s="98" t="str">
        <f ca="1">IF(AND(BY99&gt;0,BY99&lt;&gt;""),IF(Title!$K$1=0,ROUNDDOWN((1000*BY$1)/BY99,2),ROUND((1000*BY$1)/BY99,2)),IF(BY99="","",0))</f>
        <v/>
      </c>
      <c r="CB99" s="74" t="str">
        <f ca="1">IF(OR(BY99&lt;&gt;"",BZ99&lt;&gt;""),RANK(CC99,CC$5:INDIRECT(CB$1,TRUE)),"")</f>
        <v/>
      </c>
      <c r="CC99" s="77" t="str">
        <f t="shared" ca="1" si="144"/>
        <v/>
      </c>
      <c r="CD99" s="77" t="str">
        <f t="shared" ca="1" si="122"/>
        <v/>
      </c>
      <c r="CE99" s="105" t="str">
        <f ca="1">IF(CD99&lt;&gt;"",RANK(CD99,CD$5:INDIRECT(CE$1,TRUE)),"")</f>
        <v/>
      </c>
      <c r="CF99" s="114" t="str">
        <f ca="1">IF(AND('Raw Data'!Z97&lt;&gt;"",'Raw Data'!Z97&lt;&gt;0),ROUNDDOWN('Raw Data'!Z97,Title!$M$1),"")</f>
        <v/>
      </c>
      <c r="CG99" s="110" t="str">
        <f ca="1">IF(AND('Raw Data'!AA97&lt;&gt;"",'Raw Data'!AA97&lt;&gt;0),'Raw Data'!AA97,"")</f>
        <v/>
      </c>
      <c r="CH99" s="98" t="str">
        <f ca="1">IF(AND(CF99&gt;0,CF99&lt;&gt;""),IF(Title!$K$1=0,ROUNDDOWN((1000*CF$1)/CF99,2),ROUND((1000*CF$1)/CF99,2)),IF(CF99="","",0))</f>
        <v/>
      </c>
      <c r="CI99" s="74" t="str">
        <f ca="1">IF(OR(CF99&lt;&gt;"",CG99&lt;&gt;""),RANK(CJ99,CJ$5:INDIRECT(CI$1,TRUE)),"")</f>
        <v/>
      </c>
      <c r="CJ99" s="77" t="str">
        <f t="shared" ca="1" si="145"/>
        <v/>
      </c>
      <c r="CK99" s="77" t="str">
        <f t="shared" ca="1" si="123"/>
        <v/>
      </c>
      <c r="CL99" s="105" t="str">
        <f ca="1">IF(CK99&lt;&gt;"",RANK(CK99,CK$5:INDIRECT(CL$1,TRUE)),"")</f>
        <v/>
      </c>
      <c r="CM99" s="114" t="str">
        <f ca="1">IF(AND('Raw Data'!AB97&lt;&gt;"",'Raw Data'!AB97&lt;&gt;0),ROUNDDOWN('Raw Data'!AB97,Title!$M$1),"")</f>
        <v/>
      </c>
      <c r="CN99" s="110" t="str">
        <f ca="1">IF(AND('Raw Data'!AC97&lt;&gt;"",'Raw Data'!AC97&lt;&gt;0),'Raw Data'!AC97,"")</f>
        <v/>
      </c>
      <c r="CO99" s="98" t="str">
        <f ca="1">IF(AND(CM99&gt;0,CM99&lt;&gt;""),IF(Title!$K$1=0,ROUNDDOWN((1000*CM$1)/CM99,2),ROUND((1000*CM$1)/CM99,2)),IF(CM99="","",0))</f>
        <v/>
      </c>
      <c r="CP99" s="74" t="str">
        <f ca="1">IF(OR(CM99&lt;&gt;"",CN99&lt;&gt;""),RANK(CQ99,CQ$5:INDIRECT(CP$1,TRUE)),"")</f>
        <v/>
      </c>
      <c r="CQ99" s="77" t="str">
        <f t="shared" ca="1" si="146"/>
        <v/>
      </c>
      <c r="CR99" s="77" t="str">
        <f t="shared" ca="1" si="124"/>
        <v/>
      </c>
      <c r="CS99" s="105" t="str">
        <f ca="1">IF(CR99&lt;&gt;"",RANK(CR99,CR$5:INDIRECT(CS$1,TRUE)),"")</f>
        <v/>
      </c>
      <c r="CT99" s="114" t="str">
        <f ca="1">IF(AND('Raw Data'!AD97&lt;&gt;"",'Raw Data'!AD97&lt;&gt;0),ROUNDDOWN('Raw Data'!AD97,Title!$M$1),"")</f>
        <v/>
      </c>
      <c r="CU99" s="110" t="str">
        <f ca="1">IF(AND('Raw Data'!AE97&lt;&gt;"",'Raw Data'!AE97&lt;&gt;0),'Raw Data'!AE97,"")</f>
        <v/>
      </c>
      <c r="CV99" s="98" t="str">
        <f ca="1">IF(AND(CT99&gt;0,CT99&lt;&gt;""),IF(Title!$K$1=0,ROUNDDOWN((1000*CT$1)/CT99,2),ROUND((1000*CT$1)/CT99,2)),IF(CT99="","",0))</f>
        <v/>
      </c>
      <c r="CW99" s="74" t="str">
        <f ca="1">IF(OR(CT99&lt;&gt;"",CU99&lt;&gt;""),RANK(CX99,CX$5:INDIRECT(CW$1,TRUE)),"")</f>
        <v/>
      </c>
      <c r="CX99" s="77" t="str">
        <f t="shared" ca="1" si="147"/>
        <v/>
      </c>
      <c r="CY99" s="77" t="str">
        <f t="shared" ca="1" si="125"/>
        <v/>
      </c>
      <c r="CZ99" s="105" t="str">
        <f ca="1">IF(CY99&lt;&gt;"",RANK(CY99,CY$5:INDIRECT(CZ$1,TRUE)),"")</f>
        <v/>
      </c>
      <c r="DA99" s="114" t="str">
        <f ca="1">IF(AND('Raw Data'!AF97&lt;&gt;"",'Raw Data'!AF97&lt;&gt;0),ROUNDDOWN('Raw Data'!AF97,Title!$M$1),"")</f>
        <v/>
      </c>
      <c r="DB99" s="110" t="str">
        <f ca="1">IF(AND('Raw Data'!AG97&lt;&gt;"",'Raw Data'!AG97&lt;&gt;0),'Raw Data'!AG97,"")</f>
        <v/>
      </c>
      <c r="DC99" s="98" t="str">
        <f ca="1">IF(AND(DA99&gt;0,DA99&lt;&gt;""),IF(Title!$K$1=0,ROUNDDOWN((1000*DA$1)/DA99,2),ROUND((1000*DA$1)/DA99,2)),IF(DA99="","",0))</f>
        <v/>
      </c>
      <c r="DD99" s="74" t="str">
        <f ca="1">IF(OR(DA99&lt;&gt;"",DB99&lt;&gt;""),RANK(DE99,DE$5:INDIRECT(DD$1,TRUE)),"")</f>
        <v/>
      </c>
      <c r="DE99" s="77" t="str">
        <f t="shared" ca="1" si="148"/>
        <v/>
      </c>
      <c r="DF99" s="77" t="str">
        <f t="shared" ca="1" si="126"/>
        <v/>
      </c>
      <c r="DG99" s="105" t="str">
        <f ca="1">IF(DF99&lt;&gt;"",RANK(DF99,DF$5:INDIRECT(DG$1,TRUE)),"")</f>
        <v/>
      </c>
      <c r="DH99" s="114" t="str">
        <f ca="1">IF(AND('Raw Data'!AH97&lt;&gt;"",'Raw Data'!AH97&lt;&gt;0),ROUNDDOWN('Raw Data'!AH97,Title!$M$1),"")</f>
        <v/>
      </c>
      <c r="DI99" s="110" t="str">
        <f ca="1">IF(AND('Raw Data'!AI97&lt;&gt;"",'Raw Data'!AI97&lt;&gt;0),'Raw Data'!AI97,"")</f>
        <v/>
      </c>
      <c r="DJ99" s="98" t="str">
        <f ca="1">IF(AND(DH99&gt;0,DH99&lt;&gt;""),IF(Title!$K$1=0,ROUNDDOWN((1000*DH$1)/DH99,2),ROUND((1000*DH$1)/DH99,2)),IF(DH99="","",0))</f>
        <v/>
      </c>
      <c r="DK99" s="74" t="str">
        <f ca="1">IF(OR(DH99&lt;&gt;"",DI99&lt;&gt;""),RANK(DL99,DL$5:INDIRECT(DK$1,TRUE)),"")</f>
        <v/>
      </c>
      <c r="DL99" s="77" t="str">
        <f t="shared" ca="1" si="149"/>
        <v/>
      </c>
      <c r="DM99" s="77" t="str">
        <f t="shared" ca="1" si="127"/>
        <v/>
      </c>
      <c r="DN99" s="105" t="str">
        <f ca="1">IF(DM99&lt;&gt;"",RANK(DM99,DM$5:INDIRECT(DN$1,TRUE)),"")</f>
        <v/>
      </c>
      <c r="DO99" s="114" t="str">
        <f ca="1">IF(AND('Raw Data'!AJ97&lt;&gt;"",'Raw Data'!AJ97&lt;&gt;0),ROUNDDOWN('Raw Data'!AJ97,Title!$M$1),"")</f>
        <v/>
      </c>
      <c r="DP99" s="110" t="str">
        <f ca="1">IF(AND('Raw Data'!AK97&lt;&gt;"",'Raw Data'!AK97&lt;&gt;0),'Raw Data'!AK97,"")</f>
        <v/>
      </c>
      <c r="DQ99" s="98" t="str">
        <f ca="1">IF(AND(DO99&gt;0,DO99&lt;&gt;""),IF(Title!$K$1=0,ROUNDDOWN((1000*DO$1)/DO99,2),ROUND((1000*DO$1)/DO99,2)),IF(DO99="","",0))</f>
        <v/>
      </c>
      <c r="DR99" s="74" t="str">
        <f ca="1">IF(OR(DO99&lt;&gt;"",DP99&lt;&gt;""),RANK(DS99,DS$5:INDIRECT(DR$1,TRUE)),"")</f>
        <v/>
      </c>
      <c r="DS99" s="77" t="str">
        <f t="shared" ca="1" si="150"/>
        <v/>
      </c>
      <c r="DT99" s="77" t="str">
        <f t="shared" ca="1" si="128"/>
        <v/>
      </c>
      <c r="DU99" s="105" t="str">
        <f ca="1">IF(DT99&lt;&gt;"",RANK(DT99,DT$5:INDIRECT(DU$1,TRUE)),"")</f>
        <v/>
      </c>
      <c r="DV99" s="114" t="str">
        <f ca="1">IF(AND('Raw Data'!AL97&lt;&gt;"",'Raw Data'!AL97&lt;&gt;0),ROUNDDOWN('Raw Data'!AL97,Title!$M$1),"")</f>
        <v/>
      </c>
      <c r="DW99" s="110" t="str">
        <f ca="1">IF(AND('Raw Data'!AM97&lt;&gt;"",'Raw Data'!AM97&lt;&gt;0),'Raw Data'!AM97,"")</f>
        <v/>
      </c>
      <c r="DX99" s="98" t="str">
        <f ca="1">IF(AND(DV99&gt;0,DV99&lt;&gt;""),IF(Title!$K$1=0,ROUNDDOWN((1000*DV$1)/DV99,2),ROUND((1000*DV$1)/DV99,2)),IF(DV99="","",0))</f>
        <v/>
      </c>
      <c r="DY99" s="74" t="str">
        <f ca="1">IF(OR(DV99&lt;&gt;"",DW99&lt;&gt;""),RANK(DZ99,DZ$5:INDIRECT(DY$1,TRUE)),"")</f>
        <v/>
      </c>
      <c r="DZ99" s="77" t="str">
        <f t="shared" ca="1" si="151"/>
        <v/>
      </c>
      <c r="EA99" s="77" t="str">
        <f t="shared" ca="1" si="129"/>
        <v/>
      </c>
      <c r="EB99" s="105" t="str">
        <f ca="1">IF(EA99&lt;&gt;"",RANK(EA99,EA$5:INDIRECT(EB$1,TRUE)),"")</f>
        <v/>
      </c>
      <c r="EC99" s="114" t="str">
        <f ca="1">IF(AND('Raw Data'!AN97&lt;&gt;"",'Raw Data'!AN97&lt;&gt;0),ROUNDDOWN('Raw Data'!AN97,Title!$M$1),"")</f>
        <v/>
      </c>
      <c r="ED99" s="110" t="str">
        <f ca="1">IF(AND('Raw Data'!AO97&lt;&gt;"",'Raw Data'!AO97&lt;&gt;0),'Raw Data'!AO97,"")</f>
        <v/>
      </c>
      <c r="EE99" s="98" t="str">
        <f ca="1">IF(AND(EC99&gt;0,EC99&lt;&gt;""),IF(Title!$K$1=0,ROUNDDOWN((1000*EC$1)/EC99,2),ROUND((1000*EC$1)/EC99,2)),IF(EC99="","",0))</f>
        <v/>
      </c>
      <c r="EF99" s="74" t="str">
        <f ca="1">IF(OR(EC99&lt;&gt;"",ED99&lt;&gt;""),RANK(EG99,EG$5:INDIRECT(EF$1,TRUE)),"")</f>
        <v/>
      </c>
      <c r="EG99" s="77" t="str">
        <f t="shared" ca="1" si="152"/>
        <v/>
      </c>
      <c r="EH99" s="77" t="str">
        <f t="shared" ca="1" si="130"/>
        <v/>
      </c>
      <c r="EI99" s="105" t="str">
        <f ca="1">IF(EH99&lt;&gt;"",RANK(EH99,EH$5:INDIRECT(EI$1,TRUE)),"")</f>
        <v/>
      </c>
      <c r="EJ99" s="114" t="str">
        <f ca="1">IF(AND('Raw Data'!AP97&lt;&gt;"",'Raw Data'!AP97&lt;&gt;0),ROUNDDOWN('Raw Data'!AP97,Title!$M$1),"")</f>
        <v/>
      </c>
      <c r="EK99" s="107" t="str">
        <f ca="1">IF(AND('Raw Data'!AQ97&lt;&gt;"",'Raw Data'!AQ97&lt;&gt;0),'Raw Data'!AQ97,"")</f>
        <v/>
      </c>
      <c r="EL99" s="98" t="str">
        <f ca="1">IF(AND(EJ99&gt;0,EJ99&lt;&gt;""),IF(Title!$K$1=0,ROUNDDOWN((1000*EJ$1)/EJ99,2),ROUND((1000*EJ$1)/EJ99,2)),IF(EJ99="","",0))</f>
        <v/>
      </c>
      <c r="EM99" s="74" t="str">
        <f ca="1">IF(OR(EJ99&lt;&gt;"",EK99&lt;&gt;""),RANK(EN99,EN$5:INDIRECT(EM$1,TRUE)),"")</f>
        <v/>
      </c>
      <c r="EN99" s="77" t="str">
        <f t="shared" ca="1" si="153"/>
        <v/>
      </c>
      <c r="EO99" s="77" t="str">
        <f t="shared" ca="1" si="131"/>
        <v/>
      </c>
      <c r="EP99" s="105" t="str">
        <f ca="1">IF(EO99&lt;&gt;"",RANK(EO99,EO$5:INDIRECT(EP$1,TRUE)),"")</f>
        <v/>
      </c>
      <c r="EQ99" s="74" t="str">
        <f t="shared" ca="1" si="154"/>
        <v>$ER$99:$FC$99</v>
      </c>
      <c r="ER99" s="77">
        <f t="shared" si="155"/>
        <v>0</v>
      </c>
      <c r="ES99" s="77">
        <f t="shared" ca="1" si="156"/>
        <v>0</v>
      </c>
      <c r="ET99" s="77">
        <f t="shared" ca="1" si="157"/>
        <v>0</v>
      </c>
      <c r="EU99" s="77">
        <f t="shared" ca="1" si="158"/>
        <v>0</v>
      </c>
      <c r="EV99" s="77">
        <f t="shared" ca="1" si="159"/>
        <v>0</v>
      </c>
      <c r="EW99" s="77">
        <f t="shared" ca="1" si="160"/>
        <v>0</v>
      </c>
      <c r="EX99" s="77">
        <f t="shared" ca="1" si="161"/>
        <v>0</v>
      </c>
      <c r="EY99" s="77">
        <f t="shared" ca="1" si="162"/>
        <v>0</v>
      </c>
      <c r="EZ99" s="77">
        <f t="shared" ca="1" si="163"/>
        <v>0</v>
      </c>
      <c r="FA99" s="77">
        <f t="shared" ca="1" si="164"/>
        <v>0</v>
      </c>
      <c r="FB99" s="77">
        <f t="shared" ca="1" si="165"/>
        <v>0</v>
      </c>
      <c r="FC99" s="77">
        <f t="shared" ca="1" si="166"/>
        <v>0</v>
      </c>
      <c r="FD99" s="77">
        <f t="shared" ca="1" si="167"/>
        <v>0</v>
      </c>
      <c r="FE99" s="77">
        <f t="shared" ca="1" si="168"/>
        <v>0</v>
      </c>
      <c r="FF99" s="77">
        <f t="shared" ca="1" si="169"/>
        <v>0</v>
      </c>
      <c r="FG99" s="77">
        <f t="shared" ca="1" si="170"/>
        <v>0</v>
      </c>
      <c r="FH99" s="77">
        <f t="shared" ca="1" si="171"/>
        <v>0</v>
      </c>
      <c r="FI99" s="77">
        <f t="shared" ca="1" si="172"/>
        <v>0</v>
      </c>
      <c r="FJ99" s="77">
        <f t="shared" ca="1" si="173"/>
        <v>0</v>
      </c>
      <c r="FK99" s="77">
        <f t="shared" ca="1" si="174"/>
        <v>0</v>
      </c>
      <c r="FL99" s="74" t="str">
        <f t="shared" si="175"/>
        <v>$FM$99:$FX$99</v>
      </c>
      <c r="FM99" s="78">
        <f t="shared" si="176"/>
        <v>0</v>
      </c>
      <c r="FN99" s="74">
        <f t="shared" si="177"/>
        <v>0</v>
      </c>
      <c r="FO99" s="74">
        <f t="shared" si="178"/>
        <v>0</v>
      </c>
      <c r="FP99" s="74">
        <f t="shared" si="179"/>
        <v>0</v>
      </c>
      <c r="FQ99" s="74">
        <f t="shared" si="180"/>
        <v>0</v>
      </c>
      <c r="FR99" s="74">
        <f t="shared" si="181"/>
        <v>0</v>
      </c>
      <c r="FS99" s="74">
        <f t="shared" si="182"/>
        <v>0</v>
      </c>
      <c r="FT99" s="74">
        <f t="shared" si="183"/>
        <v>0</v>
      </c>
      <c r="FU99" s="74">
        <f t="shared" si="184"/>
        <v>0</v>
      </c>
      <c r="FV99" s="74">
        <f t="shared" si="185"/>
        <v>0</v>
      </c>
      <c r="FW99" s="74">
        <f t="shared" si="186"/>
        <v>0</v>
      </c>
      <c r="FX99" s="74">
        <f t="shared" si="187"/>
        <v>0</v>
      </c>
      <c r="FY99" s="74">
        <f t="shared" si="188"/>
        <v>0</v>
      </c>
      <c r="FZ99" s="74">
        <f t="shared" si="189"/>
        <v>0</v>
      </c>
      <c r="GA99" s="74">
        <f t="shared" si="190"/>
        <v>0</v>
      </c>
      <c r="GB99" s="74">
        <f t="shared" si="191"/>
        <v>0</v>
      </c>
      <c r="GC99" s="74">
        <f t="shared" si="192"/>
        <v>0</v>
      </c>
      <c r="GD99" s="74">
        <f t="shared" si="193"/>
        <v>0</v>
      </c>
      <c r="GE99" s="74">
        <f t="shared" si="194"/>
        <v>0</v>
      </c>
      <c r="GF99" s="74">
        <f t="shared" si="195"/>
        <v>0</v>
      </c>
      <c r="GG99" s="74" t="str">
        <f t="shared" si="196"/>
        <v>GS99</v>
      </c>
      <c r="GH99" s="77">
        <f ca="1">GetDiscardScore($ER99:ER99,GH$1)</f>
        <v>0</v>
      </c>
      <c r="GI99" s="77">
        <f ca="1">GetDiscardScore($ER99:ES99,GI$1)</f>
        <v>0</v>
      </c>
      <c r="GJ99" s="77">
        <f ca="1">GetDiscardScore($ER99:ET99,GJ$1)</f>
        <v>0</v>
      </c>
      <c r="GK99" s="77">
        <f ca="1">GetDiscardScore($ER99:EU99,GK$1)</f>
        <v>0</v>
      </c>
      <c r="GL99" s="77">
        <f ca="1">GetDiscardScore($ER99:EV99,GL$1)</f>
        <v>0</v>
      </c>
      <c r="GM99" s="77">
        <f ca="1">GetDiscardScore($ER99:EW99,GM$1)</f>
        <v>0</v>
      </c>
      <c r="GN99" s="77">
        <f ca="1">GetDiscardScore($ER99:EX99,GN$1)</f>
        <v>0</v>
      </c>
      <c r="GO99" s="77">
        <f ca="1">GetDiscardScore($ER99:EY99,GO$1)</f>
        <v>0</v>
      </c>
      <c r="GP99" s="77">
        <f ca="1">GetDiscardScore($ER99:EZ99,GP$1)</f>
        <v>0</v>
      </c>
      <c r="GQ99" s="77">
        <f ca="1">GetDiscardScore($ER99:FA99,GQ$1)</f>
        <v>0</v>
      </c>
      <c r="GR99" s="77">
        <f ca="1">GetDiscardScore($ER99:FB99,GR$1)</f>
        <v>0</v>
      </c>
      <c r="GS99" s="77">
        <f ca="1">GetDiscardScore($ER99:FC99,GS$1)</f>
        <v>0</v>
      </c>
      <c r="GT99" s="77">
        <f ca="1">GetDiscardScore($ER99:FD99,GT$1)</f>
        <v>0</v>
      </c>
      <c r="GU99" s="77">
        <f ca="1">GetDiscardScore($ER99:FE99,GU$1)</f>
        <v>0</v>
      </c>
      <c r="GV99" s="77">
        <f ca="1">GetDiscardScore($ER99:FF99,GV$1)</f>
        <v>0</v>
      </c>
      <c r="GW99" s="77">
        <f ca="1">GetDiscardScore($ER99:FG99,GW$1)</f>
        <v>0</v>
      </c>
      <c r="GX99" s="77">
        <f ca="1">GetDiscardScore($ER99:FH99,GX$1)</f>
        <v>0</v>
      </c>
      <c r="GY99" s="77">
        <f ca="1">GetDiscardScore($ER99:FI99,GY$1)</f>
        <v>0</v>
      </c>
      <c r="GZ99" s="77">
        <f ca="1">GetDiscardScore($ER99:FJ99,GZ$1)</f>
        <v>0</v>
      </c>
      <c r="HA99" s="77">
        <f ca="1">GetDiscardScore($ER99:FK99,HA$1)</f>
        <v>0</v>
      </c>
      <c r="HB99" s="79" t="str">
        <f t="shared" ca="1" si="197"/>
        <v/>
      </c>
      <c r="HC99" s="78" t="str">
        <f ca="1">IF(HB99&lt;&gt;"",RANK(HB99,HB$5:INDIRECT(HC$1,TRUE),0),"")</f>
        <v/>
      </c>
      <c r="HD99" s="76" t="str">
        <f t="shared" ca="1" si="198"/>
        <v/>
      </c>
    </row>
    <row r="100" spans="1:212" s="74" customFormat="1" ht="11.25">
      <c r="A100" s="39">
        <v>96</v>
      </c>
      <c r="B100" s="39" t="str">
        <f ca="1">IF('Raw Data'!B98&lt;&gt;"",'Raw Data'!B98,"")</f>
        <v/>
      </c>
      <c r="C100" s="74" t="str">
        <f ca="1">IF('Raw Data'!C98&lt;&gt;"",'Raw Data'!C98,"")</f>
        <v/>
      </c>
      <c r="D100" s="40" t="str">
        <f t="shared" ca="1" si="132"/>
        <v/>
      </c>
      <c r="E100" s="75" t="str">
        <f t="shared" ca="1" si="133"/>
        <v/>
      </c>
      <c r="F100" s="100" t="str">
        <f t="shared" ca="1" si="111"/>
        <v/>
      </c>
      <c r="G100" s="114" t="str">
        <f ca="1">IF(AND('Raw Data'!D98&lt;&gt;"",'Raw Data'!D98&lt;&gt;0),ROUNDDOWN('Raw Data'!D98,Title!$M$1),"")</f>
        <v/>
      </c>
      <c r="H100" s="110" t="str">
        <f ca="1">IF(AND('Raw Data'!E98&lt;&gt;"",'Raw Data'!E98&lt;&gt;0),'Raw Data'!E98,"")</f>
        <v/>
      </c>
      <c r="I100" s="98" t="str">
        <f ca="1">IF(AND(G100&lt;&gt;"",G100&gt;0),IF(Title!$K$1=0,ROUNDDOWN((1000*G$1)/G100,2),ROUND((1000*G$1)/G100,2)),IF(G100="","",0))</f>
        <v/>
      </c>
      <c r="J100" s="74" t="str">
        <f ca="1">IF(K100&lt;&gt;0,RANK(K100,K$5:INDIRECT(J$1,TRUE)),"")</f>
        <v/>
      </c>
      <c r="K100" s="77">
        <f t="shared" ca="1" si="199"/>
        <v>0</v>
      </c>
      <c r="L100" s="77" t="str">
        <f t="shared" ca="1" si="112"/>
        <v/>
      </c>
      <c r="M100" s="105" t="str">
        <f ca="1">IF(L100&lt;&gt;"",RANK(L100,L$5:INDIRECT(M$1,TRUE)),"")</f>
        <v/>
      </c>
      <c r="N100" s="114" t="str">
        <f ca="1">IF(AND('Raw Data'!F98&lt;&gt;"",'Raw Data'!F98&lt;&gt;0),ROUNDDOWN('Raw Data'!F98,Title!$M$1),"")</f>
        <v/>
      </c>
      <c r="O100" s="110" t="str">
        <f ca="1">IF(AND('Raw Data'!G98&lt;&gt;"",'Raw Data'!G98&lt;&gt;0),'Raw Data'!G98,"")</f>
        <v/>
      </c>
      <c r="P100" s="98" t="str">
        <f ca="1">IF(AND(N100&gt;0,N100&lt;&gt;""),IF(Title!$K$1=0,ROUNDDOWN((1000*N$1)/N100,2),ROUND((1000*N$1)/N100,2)),IF(N100="","",0))</f>
        <v/>
      </c>
      <c r="Q100" s="74" t="str">
        <f ca="1">IF(OR(N100&lt;&gt;"",O100&lt;&gt;""),RANK(R100,R$5:INDIRECT(Q$1,TRUE)),"")</f>
        <v/>
      </c>
      <c r="R100" s="77" t="str">
        <f t="shared" ca="1" si="134"/>
        <v/>
      </c>
      <c r="S100" s="77" t="str">
        <f t="shared" ca="1" si="113"/>
        <v/>
      </c>
      <c r="T100" s="105" t="str">
        <f ca="1">IF(S100&lt;&gt;"",RANK(S100,S$5:INDIRECT(T$1,TRUE)),"")</f>
        <v/>
      </c>
      <c r="U100" s="114" t="str">
        <f ca="1">IF(AND('Raw Data'!H98&lt;&gt;"",'Raw Data'!H98&lt;&gt;0),ROUNDDOWN('Raw Data'!H98,Title!$M$1),"")</f>
        <v/>
      </c>
      <c r="V100" s="110" t="str">
        <f ca="1">IF(AND('Raw Data'!I98&lt;&gt;"",'Raw Data'!I98&lt;&gt;0),'Raw Data'!I98,"")</f>
        <v/>
      </c>
      <c r="W100" s="98" t="str">
        <f ca="1">IF(AND(U100&gt;0,U100&lt;&gt;""),IF(Title!$K$1=0,ROUNDDOWN((1000*U$1)/U100,2),ROUND((1000*U$1)/U100,2)),IF(U100="","",0))</f>
        <v/>
      </c>
      <c r="X100" s="74" t="str">
        <f ca="1">IF(OR(U100&lt;&gt;"",V100&lt;&gt;""),RANK(Y100,Y$5:INDIRECT(X$1,TRUE)),"")</f>
        <v/>
      </c>
      <c r="Y100" s="77" t="str">
        <f t="shared" ca="1" si="135"/>
        <v/>
      </c>
      <c r="Z100" s="77" t="str">
        <f t="shared" ca="1" si="114"/>
        <v/>
      </c>
      <c r="AA100" s="105" t="str">
        <f ca="1">IF(Z100&lt;&gt;"",RANK(Z100,Z$5:INDIRECT(AA$1,TRUE)),"")</f>
        <v/>
      </c>
      <c r="AB100" s="114" t="str">
        <f ca="1">IF(AND('Raw Data'!J98&lt;&gt;"",'Raw Data'!J98&lt;&gt;0),ROUNDDOWN('Raw Data'!J98,Title!$M$1),"")</f>
        <v/>
      </c>
      <c r="AC100" s="110" t="str">
        <f ca="1">IF(AND('Raw Data'!K98&lt;&gt;"",'Raw Data'!K98&lt;&gt;0),'Raw Data'!K98,"")</f>
        <v/>
      </c>
      <c r="AD100" s="98" t="str">
        <f ca="1">IF(AND(AB100&gt;0,AB100&lt;&gt;""),IF(Title!$K$1=0,ROUNDDOWN((1000*AB$1)/AB100,2),ROUND((1000*AB$1)/AB100,2)),IF(AB100="","",0))</f>
        <v/>
      </c>
      <c r="AE100" s="74" t="str">
        <f ca="1">IF(OR(AB100&lt;&gt;"",AC100&lt;&gt;""),RANK(AF100,AF$5:INDIRECT(AE$1,TRUE)),"")</f>
        <v/>
      </c>
      <c r="AF100" s="77" t="str">
        <f t="shared" ca="1" si="136"/>
        <v/>
      </c>
      <c r="AG100" s="77" t="str">
        <f t="shared" ca="1" si="115"/>
        <v/>
      </c>
      <c r="AH100" s="105" t="str">
        <f ca="1">IF(AG100&lt;&gt;"",RANK(AG100,AG$5:INDIRECT(AH$1,TRUE)),"")</f>
        <v/>
      </c>
      <c r="AI100" s="114" t="str">
        <f ca="1">IF(AND('Raw Data'!L98&lt;&gt;"",'Raw Data'!L98&lt;&gt;0),ROUNDDOWN('Raw Data'!L98,Title!$M$1),"")</f>
        <v/>
      </c>
      <c r="AJ100" s="110" t="str">
        <f ca="1">IF(AND('Raw Data'!M98&lt;&gt;"",'Raw Data'!M98&lt;&gt;0),'Raw Data'!M98,"")</f>
        <v/>
      </c>
      <c r="AK100" s="98" t="str">
        <f ca="1">IF(AND(AI100&gt;0,AI100&lt;&gt;""),IF(Title!$K$1=0,ROUNDDOWN((1000*AI$1)/AI100,2),ROUND((1000*AI$1)/AI100,2)),IF(AI100="","",0))</f>
        <v/>
      </c>
      <c r="AL100" s="74" t="str">
        <f ca="1">IF(OR(AI100&lt;&gt;"",AJ100&lt;&gt;""),RANK(AM100,AM$5:INDIRECT(AL$1,TRUE)),"")</f>
        <v/>
      </c>
      <c r="AM100" s="77" t="str">
        <f t="shared" ca="1" si="137"/>
        <v/>
      </c>
      <c r="AN100" s="77" t="str">
        <f t="shared" ca="1" si="116"/>
        <v/>
      </c>
      <c r="AO100" s="105" t="str">
        <f ca="1">IF(AN100&lt;&gt;"",RANK(AN100,AN$5:INDIRECT(AO$1,TRUE)),"")</f>
        <v/>
      </c>
      <c r="AP100" s="114" t="str">
        <f ca="1">IF(AND('Raw Data'!N98&lt;&gt;"",'Raw Data'!N98&lt;&gt;0),ROUNDDOWN('Raw Data'!N98,Title!$M$1),"")</f>
        <v/>
      </c>
      <c r="AQ100" s="110" t="str">
        <f ca="1">IF(AND('Raw Data'!O98&lt;&gt;"",'Raw Data'!O98&lt;&gt;0),'Raw Data'!O98,"")</f>
        <v/>
      </c>
      <c r="AR100" s="98" t="str">
        <f ca="1">IF(AND(AP100&gt;0,AP100&lt;&gt;""),IF(Title!$K$1=0,ROUNDDOWN((1000*AP$1)/AP100,2),ROUND((1000*AP$1)/AP100,2)),IF(AP100="","",0))</f>
        <v/>
      </c>
      <c r="AS100" s="74" t="str">
        <f ca="1">IF(OR(AP100&lt;&gt;"",AQ100&lt;&gt;""),RANK(AT100,AT$5:INDIRECT(AS$1,TRUE)),"")</f>
        <v/>
      </c>
      <c r="AT100" s="77" t="str">
        <f t="shared" ca="1" si="138"/>
        <v/>
      </c>
      <c r="AU100" s="77" t="str">
        <f t="shared" ca="1" si="117"/>
        <v/>
      </c>
      <c r="AV100" s="105" t="str">
        <f ca="1">IF(AU100&lt;&gt;"",RANK(AU100,AU$5:INDIRECT(AV$1,TRUE)),"")</f>
        <v/>
      </c>
      <c r="AW100" s="114" t="str">
        <f ca="1">IF(AND('Raw Data'!P98&lt;&gt;"",'Raw Data'!P98&lt;&gt;0),ROUNDDOWN('Raw Data'!P98,Title!$M$1),"")</f>
        <v/>
      </c>
      <c r="AX100" s="110" t="str">
        <f ca="1">IF(AND('Raw Data'!Q98&lt;&gt;"",'Raw Data'!Q98&lt;&gt;0),'Raw Data'!Q98,"")</f>
        <v/>
      </c>
      <c r="AY100" s="98" t="str">
        <f ca="1">IF(AND(AW100&gt;0,AW100&lt;&gt;""),IF(Title!$K$1=0,ROUNDDOWN((1000*AW$1)/AW100,2),ROUND((1000*AW$1)/AW100,2)),IF(AW100="","",0))</f>
        <v/>
      </c>
      <c r="AZ100" s="74" t="str">
        <f ca="1">IF(OR(AW100&lt;&gt;"",AX100&lt;&gt;""),RANK(BA100,BA$5:INDIRECT(AZ$1,TRUE)),"")</f>
        <v/>
      </c>
      <c r="BA100" s="77" t="str">
        <f t="shared" ca="1" si="139"/>
        <v/>
      </c>
      <c r="BB100" s="77" t="str">
        <f t="shared" ca="1" si="118"/>
        <v/>
      </c>
      <c r="BC100" s="105" t="str">
        <f ca="1">IF(BB100&lt;&gt;"",RANK(BB100,BB$5:INDIRECT(BC$1,TRUE)),"")</f>
        <v/>
      </c>
      <c r="BD100" s="114" t="str">
        <f ca="1">IF(AND('Raw Data'!R98&lt;&gt;"",'Raw Data'!R98&lt;&gt;0),ROUNDDOWN('Raw Data'!R98,Title!$M$1),"")</f>
        <v/>
      </c>
      <c r="BE100" s="110" t="str">
        <f ca="1">IF(AND('Raw Data'!S98&lt;&gt;"",'Raw Data'!S98&lt;&gt;0),'Raw Data'!S98,"")</f>
        <v/>
      </c>
      <c r="BF100" s="98" t="str">
        <f ca="1">IF(AND(BD100&gt;0,BD100&lt;&gt;""),IF(Title!$K$1=0,ROUNDDOWN((1000*BD$1)/BD100,2),ROUND((1000*BD$1)/BD100,2)),IF(BD100="","",0))</f>
        <v/>
      </c>
      <c r="BG100" s="74" t="str">
        <f ca="1">IF(OR(BD100&lt;&gt;"",BE100&lt;&gt;""),RANK(BH100,BH$5:INDIRECT(BG$1,TRUE)),"")</f>
        <v/>
      </c>
      <c r="BH100" s="77" t="str">
        <f t="shared" ca="1" si="140"/>
        <v/>
      </c>
      <c r="BI100" s="77" t="str">
        <f t="shared" ca="1" si="119"/>
        <v/>
      </c>
      <c r="BJ100" s="105" t="str">
        <f ca="1">IF(BI100&lt;&gt;"",RANK(BI100,BI$5:INDIRECT(BJ$1,TRUE)),"")</f>
        <v/>
      </c>
      <c r="BK100" s="114" t="str">
        <f ca="1">IF(AND('Raw Data'!T98&lt;&gt;"",'Raw Data'!T98&lt;&gt;0),ROUNDDOWN('Raw Data'!T98,Title!$M$1),"")</f>
        <v/>
      </c>
      <c r="BL100" s="110" t="str">
        <f ca="1">IF(AND('Raw Data'!U98&lt;&gt;"",'Raw Data'!U98&lt;&gt;0),'Raw Data'!U98,"")</f>
        <v/>
      </c>
      <c r="BM100" s="98" t="str">
        <f t="shared" ca="1" si="141"/>
        <v/>
      </c>
      <c r="BN100" s="74" t="str">
        <f ca="1">IF(OR(BK100&lt;&gt;"",BL100&lt;&gt;""),RANK(BO100,BO$5:INDIRECT(BN$1,TRUE)),"")</f>
        <v/>
      </c>
      <c r="BO100" s="77" t="str">
        <f t="shared" ca="1" si="142"/>
        <v/>
      </c>
      <c r="BP100" s="77" t="str">
        <f t="shared" ca="1" si="120"/>
        <v/>
      </c>
      <c r="BQ100" s="105" t="str">
        <f ca="1">IF(BP100&lt;&gt;"",RANK(BP100,BP$5:INDIRECT(BQ$1,TRUE)),"")</f>
        <v/>
      </c>
      <c r="BR100" s="114" t="str">
        <f ca="1">IF(AND('Raw Data'!V98&lt;&gt;"",'Raw Data'!V98&lt;&gt;0),ROUNDDOWN('Raw Data'!V98,Title!$M$1),"")</f>
        <v/>
      </c>
      <c r="BS100" s="110" t="str">
        <f ca="1">IF(AND('Raw Data'!W98&lt;&gt;"",'Raw Data'!W98&lt;&gt;0),'Raw Data'!W98,"")</f>
        <v/>
      </c>
      <c r="BT100" s="98" t="str">
        <f ca="1">IF(AND(BR100&gt;0,BR100&lt;&gt;""),IF(Title!$K$1=0,ROUNDDOWN((1000*BR$1)/BR100,2),ROUND((1000*BR$1)/BR100,2)),IF(BR100="","",0))</f>
        <v/>
      </c>
      <c r="BU100" s="74" t="str">
        <f ca="1">IF(OR(BR100&lt;&gt;"",BS100&lt;&gt;""),RANK(BV100,BV$5:INDIRECT(BU$1,TRUE)),"")</f>
        <v/>
      </c>
      <c r="BV100" s="77" t="str">
        <f t="shared" ca="1" si="143"/>
        <v/>
      </c>
      <c r="BW100" s="77" t="str">
        <f t="shared" ca="1" si="121"/>
        <v/>
      </c>
      <c r="BX100" s="105" t="str">
        <f ca="1">IF(BW100&lt;&gt;"",RANK(BW100,BW$5:INDIRECT(BX$1,TRUE)),"")</f>
        <v/>
      </c>
      <c r="BY100" s="114" t="str">
        <f ca="1">IF(AND('Raw Data'!X98&lt;&gt;"",'Raw Data'!X98&lt;&gt;0),ROUNDDOWN('Raw Data'!X98,Title!$M$1),"")</f>
        <v/>
      </c>
      <c r="BZ100" s="110" t="str">
        <f ca="1">IF(AND('Raw Data'!Y98&lt;&gt;"",'Raw Data'!Y98&lt;&gt;0),'Raw Data'!Y98,"")</f>
        <v/>
      </c>
      <c r="CA100" s="98" t="str">
        <f ca="1">IF(AND(BY100&gt;0,BY100&lt;&gt;""),IF(Title!$K$1=0,ROUNDDOWN((1000*BY$1)/BY100,2),ROUND((1000*BY$1)/BY100,2)),IF(BY100="","",0))</f>
        <v/>
      </c>
      <c r="CB100" s="74" t="str">
        <f ca="1">IF(OR(BY100&lt;&gt;"",BZ100&lt;&gt;""),RANK(CC100,CC$5:INDIRECT(CB$1,TRUE)),"")</f>
        <v/>
      </c>
      <c r="CC100" s="77" t="str">
        <f t="shared" ca="1" si="144"/>
        <v/>
      </c>
      <c r="CD100" s="77" t="str">
        <f t="shared" ca="1" si="122"/>
        <v/>
      </c>
      <c r="CE100" s="105" t="str">
        <f ca="1">IF(CD100&lt;&gt;"",RANK(CD100,CD$5:INDIRECT(CE$1,TRUE)),"")</f>
        <v/>
      </c>
      <c r="CF100" s="114" t="str">
        <f ca="1">IF(AND('Raw Data'!Z98&lt;&gt;"",'Raw Data'!Z98&lt;&gt;0),ROUNDDOWN('Raw Data'!Z98,Title!$M$1),"")</f>
        <v/>
      </c>
      <c r="CG100" s="110" t="str">
        <f ca="1">IF(AND('Raw Data'!AA98&lt;&gt;"",'Raw Data'!AA98&lt;&gt;0),'Raw Data'!AA98,"")</f>
        <v/>
      </c>
      <c r="CH100" s="98" t="str">
        <f ca="1">IF(AND(CF100&gt;0,CF100&lt;&gt;""),IF(Title!$K$1=0,ROUNDDOWN((1000*CF$1)/CF100,2),ROUND((1000*CF$1)/CF100,2)),IF(CF100="","",0))</f>
        <v/>
      </c>
      <c r="CI100" s="74" t="str">
        <f ca="1">IF(OR(CF100&lt;&gt;"",CG100&lt;&gt;""),RANK(CJ100,CJ$5:INDIRECT(CI$1,TRUE)),"")</f>
        <v/>
      </c>
      <c r="CJ100" s="77" t="str">
        <f t="shared" ca="1" si="145"/>
        <v/>
      </c>
      <c r="CK100" s="77" t="str">
        <f t="shared" ca="1" si="123"/>
        <v/>
      </c>
      <c r="CL100" s="105" t="str">
        <f ca="1">IF(CK100&lt;&gt;"",RANK(CK100,CK$5:INDIRECT(CL$1,TRUE)),"")</f>
        <v/>
      </c>
      <c r="CM100" s="114" t="str">
        <f ca="1">IF(AND('Raw Data'!AB98&lt;&gt;"",'Raw Data'!AB98&lt;&gt;0),ROUNDDOWN('Raw Data'!AB98,Title!$M$1),"")</f>
        <v/>
      </c>
      <c r="CN100" s="110" t="str">
        <f ca="1">IF(AND('Raw Data'!AC98&lt;&gt;"",'Raw Data'!AC98&lt;&gt;0),'Raw Data'!AC98,"")</f>
        <v/>
      </c>
      <c r="CO100" s="98" t="str">
        <f ca="1">IF(AND(CM100&gt;0,CM100&lt;&gt;""),IF(Title!$K$1=0,ROUNDDOWN((1000*CM$1)/CM100,2),ROUND((1000*CM$1)/CM100,2)),IF(CM100="","",0))</f>
        <v/>
      </c>
      <c r="CP100" s="74" t="str">
        <f ca="1">IF(OR(CM100&lt;&gt;"",CN100&lt;&gt;""),RANK(CQ100,CQ$5:INDIRECT(CP$1,TRUE)),"")</f>
        <v/>
      </c>
      <c r="CQ100" s="77" t="str">
        <f t="shared" ca="1" si="146"/>
        <v/>
      </c>
      <c r="CR100" s="77" t="str">
        <f t="shared" ca="1" si="124"/>
        <v/>
      </c>
      <c r="CS100" s="105" t="str">
        <f ca="1">IF(CR100&lt;&gt;"",RANK(CR100,CR$5:INDIRECT(CS$1,TRUE)),"")</f>
        <v/>
      </c>
      <c r="CT100" s="114" t="str">
        <f ca="1">IF(AND('Raw Data'!AD98&lt;&gt;"",'Raw Data'!AD98&lt;&gt;0),ROUNDDOWN('Raw Data'!AD98,Title!$M$1),"")</f>
        <v/>
      </c>
      <c r="CU100" s="110" t="str">
        <f ca="1">IF(AND('Raw Data'!AE98&lt;&gt;"",'Raw Data'!AE98&lt;&gt;0),'Raw Data'!AE98,"")</f>
        <v/>
      </c>
      <c r="CV100" s="98" t="str">
        <f ca="1">IF(AND(CT100&gt;0,CT100&lt;&gt;""),IF(Title!$K$1=0,ROUNDDOWN((1000*CT$1)/CT100,2),ROUND((1000*CT$1)/CT100,2)),IF(CT100="","",0))</f>
        <v/>
      </c>
      <c r="CW100" s="74" t="str">
        <f ca="1">IF(OR(CT100&lt;&gt;"",CU100&lt;&gt;""),RANK(CX100,CX$5:INDIRECT(CW$1,TRUE)),"")</f>
        <v/>
      </c>
      <c r="CX100" s="77" t="str">
        <f t="shared" ca="1" si="147"/>
        <v/>
      </c>
      <c r="CY100" s="77" t="str">
        <f t="shared" ca="1" si="125"/>
        <v/>
      </c>
      <c r="CZ100" s="105" t="str">
        <f ca="1">IF(CY100&lt;&gt;"",RANK(CY100,CY$5:INDIRECT(CZ$1,TRUE)),"")</f>
        <v/>
      </c>
      <c r="DA100" s="114" t="str">
        <f ca="1">IF(AND('Raw Data'!AF98&lt;&gt;"",'Raw Data'!AF98&lt;&gt;0),ROUNDDOWN('Raw Data'!AF98,Title!$M$1),"")</f>
        <v/>
      </c>
      <c r="DB100" s="110" t="str">
        <f ca="1">IF(AND('Raw Data'!AG98&lt;&gt;"",'Raw Data'!AG98&lt;&gt;0),'Raw Data'!AG98,"")</f>
        <v/>
      </c>
      <c r="DC100" s="98" t="str">
        <f ca="1">IF(AND(DA100&gt;0,DA100&lt;&gt;""),IF(Title!$K$1=0,ROUNDDOWN((1000*DA$1)/DA100,2),ROUND((1000*DA$1)/DA100,2)),IF(DA100="","",0))</f>
        <v/>
      </c>
      <c r="DD100" s="74" t="str">
        <f ca="1">IF(OR(DA100&lt;&gt;"",DB100&lt;&gt;""),RANK(DE100,DE$5:INDIRECT(DD$1,TRUE)),"")</f>
        <v/>
      </c>
      <c r="DE100" s="77" t="str">
        <f t="shared" ca="1" si="148"/>
        <v/>
      </c>
      <c r="DF100" s="77" t="str">
        <f t="shared" ca="1" si="126"/>
        <v/>
      </c>
      <c r="DG100" s="105" t="str">
        <f ca="1">IF(DF100&lt;&gt;"",RANK(DF100,DF$5:INDIRECT(DG$1,TRUE)),"")</f>
        <v/>
      </c>
      <c r="DH100" s="114" t="str">
        <f ca="1">IF(AND('Raw Data'!AH98&lt;&gt;"",'Raw Data'!AH98&lt;&gt;0),ROUNDDOWN('Raw Data'!AH98,Title!$M$1),"")</f>
        <v/>
      </c>
      <c r="DI100" s="110" t="str">
        <f ca="1">IF(AND('Raw Data'!AI98&lt;&gt;"",'Raw Data'!AI98&lt;&gt;0),'Raw Data'!AI98,"")</f>
        <v/>
      </c>
      <c r="DJ100" s="98" t="str">
        <f ca="1">IF(AND(DH100&gt;0,DH100&lt;&gt;""),IF(Title!$K$1=0,ROUNDDOWN((1000*DH$1)/DH100,2),ROUND((1000*DH$1)/DH100,2)),IF(DH100="","",0))</f>
        <v/>
      </c>
      <c r="DK100" s="74" t="str">
        <f ca="1">IF(OR(DH100&lt;&gt;"",DI100&lt;&gt;""),RANK(DL100,DL$5:INDIRECT(DK$1,TRUE)),"")</f>
        <v/>
      </c>
      <c r="DL100" s="77" t="str">
        <f t="shared" ca="1" si="149"/>
        <v/>
      </c>
      <c r="DM100" s="77" t="str">
        <f t="shared" ca="1" si="127"/>
        <v/>
      </c>
      <c r="DN100" s="105" t="str">
        <f ca="1">IF(DM100&lt;&gt;"",RANK(DM100,DM$5:INDIRECT(DN$1,TRUE)),"")</f>
        <v/>
      </c>
      <c r="DO100" s="114" t="str">
        <f ca="1">IF(AND('Raw Data'!AJ98&lt;&gt;"",'Raw Data'!AJ98&lt;&gt;0),ROUNDDOWN('Raw Data'!AJ98,Title!$M$1),"")</f>
        <v/>
      </c>
      <c r="DP100" s="110" t="str">
        <f ca="1">IF(AND('Raw Data'!AK98&lt;&gt;"",'Raw Data'!AK98&lt;&gt;0),'Raw Data'!AK98,"")</f>
        <v/>
      </c>
      <c r="DQ100" s="98" t="str">
        <f ca="1">IF(AND(DO100&gt;0,DO100&lt;&gt;""),IF(Title!$K$1=0,ROUNDDOWN((1000*DO$1)/DO100,2),ROUND((1000*DO$1)/DO100,2)),IF(DO100="","",0))</f>
        <v/>
      </c>
      <c r="DR100" s="74" t="str">
        <f ca="1">IF(OR(DO100&lt;&gt;"",DP100&lt;&gt;""),RANK(DS100,DS$5:INDIRECT(DR$1,TRUE)),"")</f>
        <v/>
      </c>
      <c r="DS100" s="77" t="str">
        <f t="shared" ca="1" si="150"/>
        <v/>
      </c>
      <c r="DT100" s="77" t="str">
        <f t="shared" ca="1" si="128"/>
        <v/>
      </c>
      <c r="DU100" s="105" t="str">
        <f ca="1">IF(DT100&lt;&gt;"",RANK(DT100,DT$5:INDIRECT(DU$1,TRUE)),"")</f>
        <v/>
      </c>
      <c r="DV100" s="114" t="str">
        <f ca="1">IF(AND('Raw Data'!AL98&lt;&gt;"",'Raw Data'!AL98&lt;&gt;0),ROUNDDOWN('Raw Data'!AL98,Title!$M$1),"")</f>
        <v/>
      </c>
      <c r="DW100" s="110" t="str">
        <f ca="1">IF(AND('Raw Data'!AM98&lt;&gt;"",'Raw Data'!AM98&lt;&gt;0),'Raw Data'!AM98,"")</f>
        <v/>
      </c>
      <c r="DX100" s="98" t="str">
        <f ca="1">IF(AND(DV100&gt;0,DV100&lt;&gt;""),IF(Title!$K$1=0,ROUNDDOWN((1000*DV$1)/DV100,2),ROUND((1000*DV$1)/DV100,2)),IF(DV100="","",0))</f>
        <v/>
      </c>
      <c r="DY100" s="74" t="str">
        <f ca="1">IF(OR(DV100&lt;&gt;"",DW100&lt;&gt;""),RANK(DZ100,DZ$5:INDIRECT(DY$1,TRUE)),"")</f>
        <v/>
      </c>
      <c r="DZ100" s="77" t="str">
        <f t="shared" ca="1" si="151"/>
        <v/>
      </c>
      <c r="EA100" s="77" t="str">
        <f t="shared" ca="1" si="129"/>
        <v/>
      </c>
      <c r="EB100" s="105" t="str">
        <f ca="1">IF(EA100&lt;&gt;"",RANK(EA100,EA$5:INDIRECT(EB$1,TRUE)),"")</f>
        <v/>
      </c>
      <c r="EC100" s="114" t="str">
        <f ca="1">IF(AND('Raw Data'!AN98&lt;&gt;"",'Raw Data'!AN98&lt;&gt;0),ROUNDDOWN('Raw Data'!AN98,Title!$M$1),"")</f>
        <v/>
      </c>
      <c r="ED100" s="110" t="str">
        <f ca="1">IF(AND('Raw Data'!AO98&lt;&gt;"",'Raw Data'!AO98&lt;&gt;0),'Raw Data'!AO98,"")</f>
        <v/>
      </c>
      <c r="EE100" s="98" t="str">
        <f ca="1">IF(AND(EC100&gt;0,EC100&lt;&gt;""),IF(Title!$K$1=0,ROUNDDOWN((1000*EC$1)/EC100,2),ROUND((1000*EC$1)/EC100,2)),IF(EC100="","",0))</f>
        <v/>
      </c>
      <c r="EF100" s="74" t="str">
        <f ca="1">IF(OR(EC100&lt;&gt;"",ED100&lt;&gt;""),RANK(EG100,EG$5:INDIRECT(EF$1,TRUE)),"")</f>
        <v/>
      </c>
      <c r="EG100" s="77" t="str">
        <f t="shared" ca="1" si="152"/>
        <v/>
      </c>
      <c r="EH100" s="77" t="str">
        <f t="shared" ca="1" si="130"/>
        <v/>
      </c>
      <c r="EI100" s="105" t="str">
        <f ca="1">IF(EH100&lt;&gt;"",RANK(EH100,EH$5:INDIRECT(EI$1,TRUE)),"")</f>
        <v/>
      </c>
      <c r="EJ100" s="114" t="str">
        <f ca="1">IF(AND('Raw Data'!AP98&lt;&gt;"",'Raw Data'!AP98&lt;&gt;0),ROUNDDOWN('Raw Data'!AP98,Title!$M$1),"")</f>
        <v/>
      </c>
      <c r="EK100" s="107" t="str">
        <f ca="1">IF(AND('Raw Data'!AQ98&lt;&gt;"",'Raw Data'!AQ98&lt;&gt;0),'Raw Data'!AQ98,"")</f>
        <v/>
      </c>
      <c r="EL100" s="98" t="str">
        <f ca="1">IF(AND(EJ100&gt;0,EJ100&lt;&gt;""),IF(Title!$K$1=0,ROUNDDOWN((1000*EJ$1)/EJ100,2),ROUND((1000*EJ$1)/EJ100,2)),IF(EJ100="","",0))</f>
        <v/>
      </c>
      <c r="EM100" s="74" t="str">
        <f ca="1">IF(OR(EJ100&lt;&gt;"",EK100&lt;&gt;""),RANK(EN100,EN$5:INDIRECT(EM$1,TRUE)),"")</f>
        <v/>
      </c>
      <c r="EN100" s="77" t="str">
        <f t="shared" ca="1" si="153"/>
        <v/>
      </c>
      <c r="EO100" s="77" t="str">
        <f t="shared" ca="1" si="131"/>
        <v/>
      </c>
      <c r="EP100" s="105" t="str">
        <f ca="1">IF(EO100&lt;&gt;"",RANK(EO100,EO$5:INDIRECT(EP$1,TRUE)),"")</f>
        <v/>
      </c>
      <c r="EQ100" s="74" t="str">
        <f t="shared" ca="1" si="154"/>
        <v>$ER$100:$FC$100</v>
      </c>
      <c r="ER100" s="77">
        <f t="shared" si="155"/>
        <v>0</v>
      </c>
      <c r="ES100" s="77">
        <f t="shared" ca="1" si="156"/>
        <v>0</v>
      </c>
      <c r="ET100" s="77">
        <f t="shared" ca="1" si="157"/>
        <v>0</v>
      </c>
      <c r="EU100" s="77">
        <f t="shared" ca="1" si="158"/>
        <v>0</v>
      </c>
      <c r="EV100" s="77">
        <f t="shared" ca="1" si="159"/>
        <v>0</v>
      </c>
      <c r="EW100" s="77">
        <f t="shared" ca="1" si="160"/>
        <v>0</v>
      </c>
      <c r="EX100" s="77">
        <f t="shared" ca="1" si="161"/>
        <v>0</v>
      </c>
      <c r="EY100" s="77">
        <f t="shared" ca="1" si="162"/>
        <v>0</v>
      </c>
      <c r="EZ100" s="77">
        <f t="shared" ca="1" si="163"/>
        <v>0</v>
      </c>
      <c r="FA100" s="77">
        <f t="shared" ca="1" si="164"/>
        <v>0</v>
      </c>
      <c r="FB100" s="77">
        <f t="shared" ca="1" si="165"/>
        <v>0</v>
      </c>
      <c r="FC100" s="77">
        <f t="shared" ca="1" si="166"/>
        <v>0</v>
      </c>
      <c r="FD100" s="77">
        <f t="shared" ca="1" si="167"/>
        <v>0</v>
      </c>
      <c r="FE100" s="77">
        <f t="shared" ca="1" si="168"/>
        <v>0</v>
      </c>
      <c r="FF100" s="77">
        <f t="shared" ca="1" si="169"/>
        <v>0</v>
      </c>
      <c r="FG100" s="77">
        <f t="shared" ca="1" si="170"/>
        <v>0</v>
      </c>
      <c r="FH100" s="77">
        <f t="shared" ca="1" si="171"/>
        <v>0</v>
      </c>
      <c r="FI100" s="77">
        <f t="shared" ca="1" si="172"/>
        <v>0</v>
      </c>
      <c r="FJ100" s="77">
        <f t="shared" ca="1" si="173"/>
        <v>0</v>
      </c>
      <c r="FK100" s="77">
        <f t="shared" ca="1" si="174"/>
        <v>0</v>
      </c>
      <c r="FL100" s="74" t="str">
        <f t="shared" si="175"/>
        <v>$FM$100:$FX$100</v>
      </c>
      <c r="FM100" s="78">
        <f t="shared" si="176"/>
        <v>0</v>
      </c>
      <c r="FN100" s="74">
        <f t="shared" si="177"/>
        <v>0</v>
      </c>
      <c r="FO100" s="74">
        <f t="shared" si="178"/>
        <v>0</v>
      </c>
      <c r="FP100" s="74">
        <f t="shared" si="179"/>
        <v>0</v>
      </c>
      <c r="FQ100" s="74">
        <f t="shared" si="180"/>
        <v>0</v>
      </c>
      <c r="FR100" s="74">
        <f t="shared" si="181"/>
        <v>0</v>
      </c>
      <c r="FS100" s="74">
        <f t="shared" si="182"/>
        <v>0</v>
      </c>
      <c r="FT100" s="74">
        <f t="shared" si="183"/>
        <v>0</v>
      </c>
      <c r="FU100" s="74">
        <f t="shared" si="184"/>
        <v>0</v>
      </c>
      <c r="FV100" s="74">
        <f t="shared" si="185"/>
        <v>0</v>
      </c>
      <c r="FW100" s="74">
        <f t="shared" si="186"/>
        <v>0</v>
      </c>
      <c r="FX100" s="74">
        <f t="shared" si="187"/>
        <v>0</v>
      </c>
      <c r="FY100" s="74">
        <f t="shared" si="188"/>
        <v>0</v>
      </c>
      <c r="FZ100" s="74">
        <f t="shared" si="189"/>
        <v>0</v>
      </c>
      <c r="GA100" s="74">
        <f t="shared" si="190"/>
        <v>0</v>
      </c>
      <c r="GB100" s="74">
        <f t="shared" si="191"/>
        <v>0</v>
      </c>
      <c r="GC100" s="74">
        <f t="shared" si="192"/>
        <v>0</v>
      </c>
      <c r="GD100" s="74">
        <f t="shared" si="193"/>
        <v>0</v>
      </c>
      <c r="GE100" s="74">
        <f t="shared" si="194"/>
        <v>0</v>
      </c>
      <c r="GF100" s="74">
        <f t="shared" si="195"/>
        <v>0</v>
      </c>
      <c r="GG100" s="74" t="str">
        <f t="shared" si="196"/>
        <v>GS100</v>
      </c>
      <c r="GH100" s="77">
        <f ca="1">GetDiscardScore($ER100:ER100,GH$1)</f>
        <v>0</v>
      </c>
      <c r="GI100" s="77">
        <f ca="1">GetDiscardScore($ER100:ES100,GI$1)</f>
        <v>0</v>
      </c>
      <c r="GJ100" s="77">
        <f ca="1">GetDiscardScore($ER100:ET100,GJ$1)</f>
        <v>0</v>
      </c>
      <c r="GK100" s="77">
        <f ca="1">GetDiscardScore($ER100:EU100,GK$1)</f>
        <v>0</v>
      </c>
      <c r="GL100" s="77">
        <f ca="1">GetDiscardScore($ER100:EV100,GL$1)</f>
        <v>0</v>
      </c>
      <c r="GM100" s="77">
        <f ca="1">GetDiscardScore($ER100:EW100,GM$1)</f>
        <v>0</v>
      </c>
      <c r="GN100" s="77">
        <f ca="1">GetDiscardScore($ER100:EX100,GN$1)</f>
        <v>0</v>
      </c>
      <c r="GO100" s="77">
        <f ca="1">GetDiscardScore($ER100:EY100,GO$1)</f>
        <v>0</v>
      </c>
      <c r="GP100" s="77">
        <f ca="1">GetDiscardScore($ER100:EZ100,GP$1)</f>
        <v>0</v>
      </c>
      <c r="GQ100" s="77">
        <f ca="1">GetDiscardScore($ER100:FA100,GQ$1)</f>
        <v>0</v>
      </c>
      <c r="GR100" s="77">
        <f ca="1">GetDiscardScore($ER100:FB100,GR$1)</f>
        <v>0</v>
      </c>
      <c r="GS100" s="77">
        <f ca="1">GetDiscardScore($ER100:FC100,GS$1)</f>
        <v>0</v>
      </c>
      <c r="GT100" s="77">
        <f ca="1">GetDiscardScore($ER100:FD100,GT$1)</f>
        <v>0</v>
      </c>
      <c r="GU100" s="77">
        <f ca="1">GetDiscardScore($ER100:FE100,GU$1)</f>
        <v>0</v>
      </c>
      <c r="GV100" s="77">
        <f ca="1">GetDiscardScore($ER100:FF100,GV$1)</f>
        <v>0</v>
      </c>
      <c r="GW100" s="77">
        <f ca="1">GetDiscardScore($ER100:FG100,GW$1)</f>
        <v>0</v>
      </c>
      <c r="GX100" s="77">
        <f ca="1">GetDiscardScore($ER100:FH100,GX$1)</f>
        <v>0</v>
      </c>
      <c r="GY100" s="77">
        <f ca="1">GetDiscardScore($ER100:FI100,GY$1)</f>
        <v>0</v>
      </c>
      <c r="GZ100" s="77">
        <f ca="1">GetDiscardScore($ER100:FJ100,GZ$1)</f>
        <v>0</v>
      </c>
      <c r="HA100" s="77">
        <f ca="1">GetDiscardScore($ER100:FK100,HA$1)</f>
        <v>0</v>
      </c>
      <c r="HB100" s="79" t="str">
        <f t="shared" ca="1" si="197"/>
        <v/>
      </c>
      <c r="HC100" s="78" t="str">
        <f ca="1">IF(HB100&lt;&gt;"",RANK(HB100,HB$5:INDIRECT(HC$1,TRUE),0),"")</f>
        <v/>
      </c>
      <c r="HD100" s="76" t="str">
        <f t="shared" ca="1" si="198"/>
        <v/>
      </c>
    </row>
    <row r="101" spans="1:212" s="51" customFormat="1" ht="11.25">
      <c r="A101" s="41">
        <v>97</v>
      </c>
      <c r="B101" s="41" t="str">
        <f ca="1">IF('Raw Data'!B99&lt;&gt;"",'Raw Data'!B99,"")</f>
        <v/>
      </c>
      <c r="C101" s="51" t="str">
        <f ca="1">IF('Raw Data'!C99&lt;&gt;"",'Raw Data'!C99,"")</f>
        <v/>
      </c>
      <c r="D101" s="42" t="str">
        <f t="shared" ca="1" si="132"/>
        <v/>
      </c>
      <c r="E101" s="69" t="str">
        <f t="shared" ca="1" si="133"/>
        <v/>
      </c>
      <c r="F101" s="99" t="str">
        <f t="shared" ca="1" si="111"/>
        <v/>
      </c>
      <c r="G101" s="111" t="str">
        <f ca="1">IF(AND('Raw Data'!D99&lt;&gt;"",'Raw Data'!D99&lt;&gt;0),ROUNDDOWN('Raw Data'!D99,Title!$M$1),"")</f>
        <v/>
      </c>
      <c r="H101" s="109" t="str">
        <f ca="1">IF(AND('Raw Data'!E99&lt;&gt;"",'Raw Data'!E99&lt;&gt;0),'Raw Data'!E99,"")</f>
        <v/>
      </c>
      <c r="I101" s="97" t="str">
        <f ca="1">IF(AND(G101&lt;&gt;"",G101&gt;0),IF(Title!$K$1=0,ROUNDDOWN((1000*G$1)/G101,2),ROUND((1000*G$1)/G101,2)),IF(G101="","",0))</f>
        <v/>
      </c>
      <c r="J101" s="51" t="str">
        <f ca="1">IF(K101&lt;&gt;0,RANK(K101,K$5:INDIRECT(J$1,TRUE)),"")</f>
        <v/>
      </c>
      <c r="K101" s="71">
        <f t="shared" ca="1" si="199"/>
        <v>0</v>
      </c>
      <c r="L101" s="71" t="str">
        <f t="shared" ca="1" si="112"/>
        <v/>
      </c>
      <c r="M101" s="104" t="str">
        <f ca="1">IF(L101&lt;&gt;"",RANK(L101,L$5:INDIRECT(M$1,TRUE)),"")</f>
        <v/>
      </c>
      <c r="N101" s="111" t="str">
        <f ca="1">IF(AND('Raw Data'!F99&lt;&gt;"",'Raw Data'!F99&lt;&gt;0),ROUNDDOWN('Raw Data'!F99,Title!$M$1),"")</f>
        <v/>
      </c>
      <c r="O101" s="109" t="str">
        <f ca="1">IF(AND('Raw Data'!G99&lt;&gt;"",'Raw Data'!G99&lt;&gt;0),'Raw Data'!G99,"")</f>
        <v/>
      </c>
      <c r="P101" s="97" t="str">
        <f ca="1">IF(AND(N101&gt;0,N101&lt;&gt;""),IF(Title!$K$1=0,ROUNDDOWN((1000*N$1)/N101,2),ROUND((1000*N$1)/N101,2)),IF(N101="","",0))</f>
        <v/>
      </c>
      <c r="Q101" s="51" t="str">
        <f ca="1">IF(OR(N101&lt;&gt;"",O101&lt;&gt;""),RANK(R101,R$5:INDIRECT(Q$1,TRUE)),"")</f>
        <v/>
      </c>
      <c r="R101" s="71" t="str">
        <f t="shared" ca="1" si="134"/>
        <v/>
      </c>
      <c r="S101" s="71" t="str">
        <f t="shared" ca="1" si="113"/>
        <v/>
      </c>
      <c r="T101" s="104" t="str">
        <f ca="1">IF(S101&lt;&gt;"",RANK(S101,S$5:INDIRECT(T$1,TRUE)),"")</f>
        <v/>
      </c>
      <c r="U101" s="111" t="str">
        <f ca="1">IF(AND('Raw Data'!H99&lt;&gt;"",'Raw Data'!H99&lt;&gt;0),ROUNDDOWN('Raw Data'!H99,Title!$M$1),"")</f>
        <v/>
      </c>
      <c r="V101" s="109" t="str">
        <f ca="1">IF(AND('Raw Data'!I99&lt;&gt;"",'Raw Data'!I99&lt;&gt;0),'Raw Data'!I99,"")</f>
        <v/>
      </c>
      <c r="W101" s="97" t="str">
        <f ca="1">IF(AND(U101&gt;0,U101&lt;&gt;""),IF(Title!$K$1=0,ROUNDDOWN((1000*U$1)/U101,2),ROUND((1000*U$1)/U101,2)),IF(U101="","",0))</f>
        <v/>
      </c>
      <c r="X101" s="51" t="str">
        <f ca="1">IF(OR(U101&lt;&gt;"",V101&lt;&gt;""),RANK(Y101,Y$5:INDIRECT(X$1,TRUE)),"")</f>
        <v/>
      </c>
      <c r="Y101" s="71" t="str">
        <f t="shared" ca="1" si="135"/>
        <v/>
      </c>
      <c r="Z101" s="71" t="str">
        <f t="shared" ca="1" si="114"/>
        <v/>
      </c>
      <c r="AA101" s="104" t="str">
        <f ca="1">IF(Z101&lt;&gt;"",RANK(Z101,Z$5:INDIRECT(AA$1,TRUE)),"")</f>
        <v/>
      </c>
      <c r="AB101" s="111" t="str">
        <f ca="1">IF(AND('Raw Data'!J99&lt;&gt;"",'Raw Data'!J99&lt;&gt;0),ROUNDDOWN('Raw Data'!J99,Title!$M$1),"")</f>
        <v/>
      </c>
      <c r="AC101" s="109" t="str">
        <f ca="1">IF(AND('Raw Data'!K99&lt;&gt;"",'Raw Data'!K99&lt;&gt;0),'Raw Data'!K99,"")</f>
        <v/>
      </c>
      <c r="AD101" s="97" t="str">
        <f ca="1">IF(AND(AB101&gt;0,AB101&lt;&gt;""),IF(Title!$K$1=0,ROUNDDOWN((1000*AB$1)/AB101,2),ROUND((1000*AB$1)/AB101,2)),IF(AB101="","",0))</f>
        <v/>
      </c>
      <c r="AE101" s="51" t="str">
        <f ca="1">IF(OR(AB101&lt;&gt;"",AC101&lt;&gt;""),RANK(AF101,AF$5:INDIRECT(AE$1,TRUE)),"")</f>
        <v/>
      </c>
      <c r="AF101" s="71" t="str">
        <f t="shared" ca="1" si="136"/>
        <v/>
      </c>
      <c r="AG101" s="71" t="str">
        <f t="shared" ca="1" si="115"/>
        <v/>
      </c>
      <c r="AH101" s="104" t="str">
        <f ca="1">IF(AG101&lt;&gt;"",RANK(AG101,AG$5:INDIRECT(AH$1,TRUE)),"")</f>
        <v/>
      </c>
      <c r="AI101" s="111" t="str">
        <f ca="1">IF(AND('Raw Data'!L99&lt;&gt;"",'Raw Data'!L99&lt;&gt;0),ROUNDDOWN('Raw Data'!L99,Title!$M$1),"")</f>
        <v/>
      </c>
      <c r="AJ101" s="109" t="str">
        <f ca="1">IF(AND('Raw Data'!M99&lt;&gt;"",'Raw Data'!M99&lt;&gt;0),'Raw Data'!M99,"")</f>
        <v/>
      </c>
      <c r="AK101" s="97" t="str">
        <f ca="1">IF(AND(AI101&gt;0,AI101&lt;&gt;""),IF(Title!$K$1=0,ROUNDDOWN((1000*AI$1)/AI101,2),ROUND((1000*AI$1)/AI101,2)),IF(AI101="","",0))</f>
        <v/>
      </c>
      <c r="AL101" s="51" t="str">
        <f ca="1">IF(OR(AI101&lt;&gt;"",AJ101&lt;&gt;""),RANK(AM101,AM$5:INDIRECT(AL$1,TRUE)),"")</f>
        <v/>
      </c>
      <c r="AM101" s="71" t="str">
        <f t="shared" ca="1" si="137"/>
        <v/>
      </c>
      <c r="AN101" s="71" t="str">
        <f t="shared" ca="1" si="116"/>
        <v/>
      </c>
      <c r="AO101" s="104" t="str">
        <f ca="1">IF(AN101&lt;&gt;"",RANK(AN101,AN$5:INDIRECT(AO$1,TRUE)),"")</f>
        <v/>
      </c>
      <c r="AP101" s="111" t="str">
        <f ca="1">IF(AND('Raw Data'!N99&lt;&gt;"",'Raw Data'!N99&lt;&gt;0),ROUNDDOWN('Raw Data'!N99,Title!$M$1),"")</f>
        <v/>
      </c>
      <c r="AQ101" s="109" t="str">
        <f ca="1">IF(AND('Raw Data'!O99&lt;&gt;"",'Raw Data'!O99&lt;&gt;0),'Raw Data'!O99,"")</f>
        <v/>
      </c>
      <c r="AR101" s="97" t="str">
        <f ca="1">IF(AND(AP101&gt;0,AP101&lt;&gt;""),IF(Title!$K$1=0,ROUNDDOWN((1000*AP$1)/AP101,2),ROUND((1000*AP$1)/AP101,2)),IF(AP101="","",0))</f>
        <v/>
      </c>
      <c r="AS101" s="51" t="str">
        <f ca="1">IF(OR(AP101&lt;&gt;"",AQ101&lt;&gt;""),RANK(AT101,AT$5:INDIRECT(AS$1,TRUE)),"")</f>
        <v/>
      </c>
      <c r="AT101" s="71" t="str">
        <f t="shared" ca="1" si="138"/>
        <v/>
      </c>
      <c r="AU101" s="71" t="str">
        <f t="shared" ca="1" si="117"/>
        <v/>
      </c>
      <c r="AV101" s="104" t="str">
        <f ca="1">IF(AU101&lt;&gt;"",RANK(AU101,AU$5:INDIRECT(AV$1,TRUE)),"")</f>
        <v/>
      </c>
      <c r="AW101" s="111" t="str">
        <f ca="1">IF(AND('Raw Data'!P99&lt;&gt;"",'Raw Data'!P99&lt;&gt;0),ROUNDDOWN('Raw Data'!P99,Title!$M$1),"")</f>
        <v/>
      </c>
      <c r="AX101" s="109" t="str">
        <f ca="1">IF(AND('Raw Data'!Q99&lt;&gt;"",'Raw Data'!Q99&lt;&gt;0),'Raw Data'!Q99,"")</f>
        <v/>
      </c>
      <c r="AY101" s="97" t="str">
        <f ca="1">IF(AND(AW101&gt;0,AW101&lt;&gt;""),IF(Title!$K$1=0,ROUNDDOWN((1000*AW$1)/AW101,2),ROUND((1000*AW$1)/AW101,2)),IF(AW101="","",0))</f>
        <v/>
      </c>
      <c r="AZ101" s="51" t="str">
        <f ca="1">IF(OR(AW101&lt;&gt;"",AX101&lt;&gt;""),RANK(BA101,BA$5:INDIRECT(AZ$1,TRUE)),"")</f>
        <v/>
      </c>
      <c r="BA101" s="71" t="str">
        <f t="shared" ca="1" si="139"/>
        <v/>
      </c>
      <c r="BB101" s="71" t="str">
        <f t="shared" ca="1" si="118"/>
        <v/>
      </c>
      <c r="BC101" s="104" t="str">
        <f ca="1">IF(BB101&lt;&gt;"",RANK(BB101,BB$5:INDIRECT(BC$1,TRUE)),"")</f>
        <v/>
      </c>
      <c r="BD101" s="111" t="str">
        <f ca="1">IF(AND('Raw Data'!R99&lt;&gt;"",'Raw Data'!R99&lt;&gt;0),ROUNDDOWN('Raw Data'!R99,Title!$M$1),"")</f>
        <v/>
      </c>
      <c r="BE101" s="109" t="str">
        <f ca="1">IF(AND('Raw Data'!S99&lt;&gt;"",'Raw Data'!S99&lt;&gt;0),'Raw Data'!S99,"")</f>
        <v/>
      </c>
      <c r="BF101" s="97" t="str">
        <f ca="1">IF(AND(BD101&gt;0,BD101&lt;&gt;""),IF(Title!$K$1=0,ROUNDDOWN((1000*BD$1)/BD101,2),ROUND((1000*BD$1)/BD101,2)),IF(BD101="","",0))</f>
        <v/>
      </c>
      <c r="BG101" s="51" t="str">
        <f ca="1">IF(OR(BD101&lt;&gt;"",BE101&lt;&gt;""),RANK(BH101,BH$5:INDIRECT(BG$1,TRUE)),"")</f>
        <v/>
      </c>
      <c r="BH101" s="71" t="str">
        <f t="shared" ca="1" si="140"/>
        <v/>
      </c>
      <c r="BI101" s="71" t="str">
        <f t="shared" ca="1" si="119"/>
        <v/>
      </c>
      <c r="BJ101" s="104" t="str">
        <f ca="1">IF(BI101&lt;&gt;"",RANK(BI101,BI$5:INDIRECT(BJ$1,TRUE)),"")</f>
        <v/>
      </c>
      <c r="BK101" s="111" t="str">
        <f ca="1">IF(AND('Raw Data'!T99&lt;&gt;"",'Raw Data'!T99&lt;&gt;0),ROUNDDOWN('Raw Data'!T99,Title!$M$1),"")</f>
        <v/>
      </c>
      <c r="BL101" s="109" t="str">
        <f ca="1">IF(AND('Raw Data'!U99&lt;&gt;"",'Raw Data'!U99&lt;&gt;0),'Raw Data'!U99,"")</f>
        <v/>
      </c>
      <c r="BM101" s="97" t="str">
        <f t="shared" ca="1" si="141"/>
        <v/>
      </c>
      <c r="BN101" s="51" t="str">
        <f ca="1">IF(OR(BK101&lt;&gt;"",BL101&lt;&gt;""),RANK(BO101,BO$5:INDIRECT(BN$1,TRUE)),"")</f>
        <v/>
      </c>
      <c r="BO101" s="71" t="str">
        <f t="shared" ca="1" si="142"/>
        <v/>
      </c>
      <c r="BP101" s="71" t="str">
        <f t="shared" ca="1" si="120"/>
        <v/>
      </c>
      <c r="BQ101" s="104" t="str">
        <f ca="1">IF(BP101&lt;&gt;"",RANK(BP101,BP$5:INDIRECT(BQ$1,TRUE)),"")</f>
        <v/>
      </c>
      <c r="BR101" s="111" t="str">
        <f ca="1">IF(AND('Raw Data'!V99&lt;&gt;"",'Raw Data'!V99&lt;&gt;0),ROUNDDOWN('Raw Data'!V99,Title!$M$1),"")</f>
        <v/>
      </c>
      <c r="BS101" s="109" t="str">
        <f ca="1">IF(AND('Raw Data'!W99&lt;&gt;"",'Raw Data'!W99&lt;&gt;0),'Raw Data'!W99,"")</f>
        <v/>
      </c>
      <c r="BT101" s="97" t="str">
        <f ca="1">IF(AND(BR101&gt;0,BR101&lt;&gt;""),IF(Title!$K$1=0,ROUNDDOWN((1000*BR$1)/BR101,2),ROUND((1000*BR$1)/BR101,2)),IF(BR101="","",0))</f>
        <v/>
      </c>
      <c r="BU101" s="51" t="str">
        <f ca="1">IF(OR(BR101&lt;&gt;"",BS101&lt;&gt;""),RANK(BV101,BV$5:INDIRECT(BU$1,TRUE)),"")</f>
        <v/>
      </c>
      <c r="BV101" s="71" t="str">
        <f t="shared" ca="1" si="143"/>
        <v/>
      </c>
      <c r="BW101" s="71" t="str">
        <f t="shared" ca="1" si="121"/>
        <v/>
      </c>
      <c r="BX101" s="104" t="str">
        <f ca="1">IF(BW101&lt;&gt;"",RANK(BW101,BW$5:INDIRECT(BX$1,TRUE)),"")</f>
        <v/>
      </c>
      <c r="BY101" s="111" t="str">
        <f ca="1">IF(AND('Raw Data'!X99&lt;&gt;"",'Raw Data'!X99&lt;&gt;0),ROUNDDOWN('Raw Data'!X99,Title!$M$1),"")</f>
        <v/>
      </c>
      <c r="BZ101" s="109" t="str">
        <f ca="1">IF(AND('Raw Data'!Y99&lt;&gt;"",'Raw Data'!Y99&lt;&gt;0),'Raw Data'!Y99,"")</f>
        <v/>
      </c>
      <c r="CA101" s="97" t="str">
        <f ca="1">IF(AND(BY101&gt;0,BY101&lt;&gt;""),IF(Title!$K$1=0,ROUNDDOWN((1000*BY$1)/BY101,2),ROUND((1000*BY$1)/BY101,2)),IF(BY101="","",0))</f>
        <v/>
      </c>
      <c r="CB101" s="51" t="str">
        <f ca="1">IF(OR(BY101&lt;&gt;"",BZ101&lt;&gt;""),RANK(CC101,CC$5:INDIRECT(CB$1,TRUE)),"")</f>
        <v/>
      </c>
      <c r="CC101" s="71" t="str">
        <f t="shared" ca="1" si="144"/>
        <v/>
      </c>
      <c r="CD101" s="71" t="str">
        <f t="shared" ca="1" si="122"/>
        <v/>
      </c>
      <c r="CE101" s="104" t="str">
        <f ca="1">IF(CD101&lt;&gt;"",RANK(CD101,CD$5:INDIRECT(CE$1,TRUE)),"")</f>
        <v/>
      </c>
      <c r="CF101" s="111" t="str">
        <f ca="1">IF(AND('Raw Data'!Z99&lt;&gt;"",'Raw Data'!Z99&lt;&gt;0),ROUNDDOWN('Raw Data'!Z99,Title!$M$1),"")</f>
        <v/>
      </c>
      <c r="CG101" s="109" t="str">
        <f ca="1">IF(AND('Raw Data'!AA99&lt;&gt;"",'Raw Data'!AA99&lt;&gt;0),'Raw Data'!AA99,"")</f>
        <v/>
      </c>
      <c r="CH101" s="97" t="str">
        <f ca="1">IF(AND(CF101&gt;0,CF101&lt;&gt;""),IF(Title!$K$1=0,ROUNDDOWN((1000*CF$1)/CF101,2),ROUND((1000*CF$1)/CF101,2)),IF(CF101="","",0))</f>
        <v/>
      </c>
      <c r="CI101" s="51" t="str">
        <f ca="1">IF(OR(CF101&lt;&gt;"",CG101&lt;&gt;""),RANK(CJ101,CJ$5:INDIRECT(CI$1,TRUE)),"")</f>
        <v/>
      </c>
      <c r="CJ101" s="71" t="str">
        <f t="shared" ca="1" si="145"/>
        <v/>
      </c>
      <c r="CK101" s="71" t="str">
        <f t="shared" ca="1" si="123"/>
        <v/>
      </c>
      <c r="CL101" s="104" t="str">
        <f ca="1">IF(CK101&lt;&gt;"",RANK(CK101,CK$5:INDIRECT(CL$1,TRUE)),"")</f>
        <v/>
      </c>
      <c r="CM101" s="111" t="str">
        <f ca="1">IF(AND('Raw Data'!AB99&lt;&gt;"",'Raw Data'!AB99&lt;&gt;0),ROUNDDOWN('Raw Data'!AB99,Title!$M$1),"")</f>
        <v/>
      </c>
      <c r="CN101" s="109" t="str">
        <f ca="1">IF(AND('Raw Data'!AC99&lt;&gt;"",'Raw Data'!AC99&lt;&gt;0),'Raw Data'!AC99,"")</f>
        <v/>
      </c>
      <c r="CO101" s="97" t="str">
        <f ca="1">IF(AND(CM101&gt;0,CM101&lt;&gt;""),IF(Title!$K$1=0,ROUNDDOWN((1000*CM$1)/CM101,2),ROUND((1000*CM$1)/CM101,2)),IF(CM101="","",0))</f>
        <v/>
      </c>
      <c r="CP101" s="51" t="str">
        <f ca="1">IF(OR(CM101&lt;&gt;"",CN101&lt;&gt;""),RANK(CQ101,CQ$5:INDIRECT(CP$1,TRUE)),"")</f>
        <v/>
      </c>
      <c r="CQ101" s="71" t="str">
        <f t="shared" ca="1" si="146"/>
        <v/>
      </c>
      <c r="CR101" s="71" t="str">
        <f t="shared" ca="1" si="124"/>
        <v/>
      </c>
      <c r="CS101" s="104" t="str">
        <f ca="1">IF(CR101&lt;&gt;"",RANK(CR101,CR$5:INDIRECT(CS$1,TRUE)),"")</f>
        <v/>
      </c>
      <c r="CT101" s="111" t="str">
        <f ca="1">IF(AND('Raw Data'!AD99&lt;&gt;"",'Raw Data'!AD99&lt;&gt;0),ROUNDDOWN('Raw Data'!AD99,Title!$M$1),"")</f>
        <v/>
      </c>
      <c r="CU101" s="109" t="str">
        <f ca="1">IF(AND('Raw Data'!AE99&lt;&gt;"",'Raw Data'!AE99&lt;&gt;0),'Raw Data'!AE99,"")</f>
        <v/>
      </c>
      <c r="CV101" s="97" t="str">
        <f ca="1">IF(AND(CT101&gt;0,CT101&lt;&gt;""),IF(Title!$K$1=0,ROUNDDOWN((1000*CT$1)/CT101,2),ROUND((1000*CT$1)/CT101,2)),IF(CT101="","",0))</f>
        <v/>
      </c>
      <c r="CW101" s="51" t="str">
        <f ca="1">IF(OR(CT101&lt;&gt;"",CU101&lt;&gt;""),RANK(CX101,CX$5:INDIRECT(CW$1,TRUE)),"")</f>
        <v/>
      </c>
      <c r="CX101" s="71" t="str">
        <f t="shared" ca="1" si="147"/>
        <v/>
      </c>
      <c r="CY101" s="71" t="str">
        <f t="shared" ca="1" si="125"/>
        <v/>
      </c>
      <c r="CZ101" s="104" t="str">
        <f ca="1">IF(CY101&lt;&gt;"",RANK(CY101,CY$5:INDIRECT(CZ$1,TRUE)),"")</f>
        <v/>
      </c>
      <c r="DA101" s="111" t="str">
        <f ca="1">IF(AND('Raw Data'!AF99&lt;&gt;"",'Raw Data'!AF99&lt;&gt;0),ROUNDDOWN('Raw Data'!AF99,Title!$M$1),"")</f>
        <v/>
      </c>
      <c r="DB101" s="109" t="str">
        <f ca="1">IF(AND('Raw Data'!AG99&lt;&gt;"",'Raw Data'!AG99&lt;&gt;0),'Raw Data'!AG99,"")</f>
        <v/>
      </c>
      <c r="DC101" s="97" t="str">
        <f ca="1">IF(AND(DA101&gt;0,DA101&lt;&gt;""),IF(Title!$K$1=0,ROUNDDOWN((1000*DA$1)/DA101,2),ROUND((1000*DA$1)/DA101,2)),IF(DA101="","",0))</f>
        <v/>
      </c>
      <c r="DD101" s="51" t="str">
        <f ca="1">IF(OR(DA101&lt;&gt;"",DB101&lt;&gt;""),RANK(DE101,DE$5:INDIRECT(DD$1,TRUE)),"")</f>
        <v/>
      </c>
      <c r="DE101" s="71" t="str">
        <f t="shared" ca="1" si="148"/>
        <v/>
      </c>
      <c r="DF101" s="71" t="str">
        <f t="shared" ca="1" si="126"/>
        <v/>
      </c>
      <c r="DG101" s="104" t="str">
        <f ca="1">IF(DF101&lt;&gt;"",RANK(DF101,DF$5:INDIRECT(DG$1,TRUE)),"")</f>
        <v/>
      </c>
      <c r="DH101" s="111" t="str">
        <f ca="1">IF(AND('Raw Data'!AH99&lt;&gt;"",'Raw Data'!AH99&lt;&gt;0),ROUNDDOWN('Raw Data'!AH99,Title!$M$1),"")</f>
        <v/>
      </c>
      <c r="DI101" s="109" t="str">
        <f ca="1">IF(AND('Raw Data'!AI99&lt;&gt;"",'Raw Data'!AI99&lt;&gt;0),'Raw Data'!AI99,"")</f>
        <v/>
      </c>
      <c r="DJ101" s="97" t="str">
        <f ca="1">IF(AND(DH101&gt;0,DH101&lt;&gt;""),IF(Title!$K$1=0,ROUNDDOWN((1000*DH$1)/DH101,2),ROUND((1000*DH$1)/DH101,2)),IF(DH101="","",0))</f>
        <v/>
      </c>
      <c r="DK101" s="51" t="str">
        <f ca="1">IF(OR(DH101&lt;&gt;"",DI101&lt;&gt;""),RANK(DL101,DL$5:INDIRECT(DK$1,TRUE)),"")</f>
        <v/>
      </c>
      <c r="DL101" s="71" t="str">
        <f t="shared" ca="1" si="149"/>
        <v/>
      </c>
      <c r="DM101" s="71" t="str">
        <f t="shared" ca="1" si="127"/>
        <v/>
      </c>
      <c r="DN101" s="104" t="str">
        <f ca="1">IF(DM101&lt;&gt;"",RANK(DM101,DM$5:INDIRECT(DN$1,TRUE)),"")</f>
        <v/>
      </c>
      <c r="DO101" s="111" t="str">
        <f ca="1">IF(AND('Raw Data'!AJ99&lt;&gt;"",'Raw Data'!AJ99&lt;&gt;0),ROUNDDOWN('Raw Data'!AJ99,Title!$M$1),"")</f>
        <v/>
      </c>
      <c r="DP101" s="109" t="str">
        <f ca="1">IF(AND('Raw Data'!AK99&lt;&gt;"",'Raw Data'!AK99&lt;&gt;0),'Raw Data'!AK99,"")</f>
        <v/>
      </c>
      <c r="DQ101" s="97" t="str">
        <f ca="1">IF(AND(DO101&gt;0,DO101&lt;&gt;""),IF(Title!$K$1=0,ROUNDDOWN((1000*DO$1)/DO101,2),ROUND((1000*DO$1)/DO101,2)),IF(DO101="","",0))</f>
        <v/>
      </c>
      <c r="DR101" s="51" t="str">
        <f ca="1">IF(OR(DO101&lt;&gt;"",DP101&lt;&gt;""),RANK(DS101,DS$5:INDIRECT(DR$1,TRUE)),"")</f>
        <v/>
      </c>
      <c r="DS101" s="71" t="str">
        <f t="shared" ca="1" si="150"/>
        <v/>
      </c>
      <c r="DT101" s="71" t="str">
        <f t="shared" ca="1" si="128"/>
        <v/>
      </c>
      <c r="DU101" s="104" t="str">
        <f ca="1">IF(DT101&lt;&gt;"",RANK(DT101,DT$5:INDIRECT(DU$1,TRUE)),"")</f>
        <v/>
      </c>
      <c r="DV101" s="111" t="str">
        <f ca="1">IF(AND('Raw Data'!AL99&lt;&gt;"",'Raw Data'!AL99&lt;&gt;0),ROUNDDOWN('Raw Data'!AL99,Title!$M$1),"")</f>
        <v/>
      </c>
      <c r="DW101" s="109" t="str">
        <f ca="1">IF(AND('Raw Data'!AM99&lt;&gt;"",'Raw Data'!AM99&lt;&gt;0),'Raw Data'!AM99,"")</f>
        <v/>
      </c>
      <c r="DX101" s="97" t="str">
        <f ca="1">IF(AND(DV101&gt;0,DV101&lt;&gt;""),IF(Title!$K$1=0,ROUNDDOWN((1000*DV$1)/DV101,2),ROUND((1000*DV$1)/DV101,2)),IF(DV101="","",0))</f>
        <v/>
      </c>
      <c r="DY101" s="51" t="str">
        <f ca="1">IF(OR(DV101&lt;&gt;"",DW101&lt;&gt;""),RANK(DZ101,DZ$5:INDIRECT(DY$1,TRUE)),"")</f>
        <v/>
      </c>
      <c r="DZ101" s="71" t="str">
        <f t="shared" ca="1" si="151"/>
        <v/>
      </c>
      <c r="EA101" s="71" t="str">
        <f t="shared" ca="1" si="129"/>
        <v/>
      </c>
      <c r="EB101" s="104" t="str">
        <f ca="1">IF(EA101&lt;&gt;"",RANK(EA101,EA$5:INDIRECT(EB$1,TRUE)),"")</f>
        <v/>
      </c>
      <c r="EC101" s="111" t="str">
        <f ca="1">IF(AND('Raw Data'!AN99&lt;&gt;"",'Raw Data'!AN99&lt;&gt;0),ROUNDDOWN('Raw Data'!AN99,Title!$M$1),"")</f>
        <v/>
      </c>
      <c r="ED101" s="109" t="str">
        <f ca="1">IF(AND('Raw Data'!AO99&lt;&gt;"",'Raw Data'!AO99&lt;&gt;0),'Raw Data'!AO99,"")</f>
        <v/>
      </c>
      <c r="EE101" s="97" t="str">
        <f ca="1">IF(AND(EC101&gt;0,EC101&lt;&gt;""),IF(Title!$K$1=0,ROUNDDOWN((1000*EC$1)/EC101,2),ROUND((1000*EC$1)/EC101,2)),IF(EC101="","",0))</f>
        <v/>
      </c>
      <c r="EF101" s="51" t="str">
        <f ca="1">IF(OR(EC101&lt;&gt;"",ED101&lt;&gt;""),RANK(EG101,EG$5:INDIRECT(EF$1,TRUE)),"")</f>
        <v/>
      </c>
      <c r="EG101" s="71" t="str">
        <f t="shared" ca="1" si="152"/>
        <v/>
      </c>
      <c r="EH101" s="71" t="str">
        <f t="shared" ca="1" si="130"/>
        <v/>
      </c>
      <c r="EI101" s="104" t="str">
        <f ca="1">IF(EH101&lt;&gt;"",RANK(EH101,EH$5:INDIRECT(EI$1,TRUE)),"")</f>
        <v/>
      </c>
      <c r="EJ101" s="111" t="str">
        <f ca="1">IF(AND('Raw Data'!AP99&lt;&gt;"",'Raw Data'!AP99&lt;&gt;0),ROUNDDOWN('Raw Data'!AP99,Title!$M$1),"")</f>
        <v/>
      </c>
      <c r="EK101" s="106" t="str">
        <f ca="1">IF(AND('Raw Data'!AQ99&lt;&gt;"",'Raw Data'!AQ99&lt;&gt;0),'Raw Data'!AQ99,"")</f>
        <v/>
      </c>
      <c r="EL101" s="97" t="str">
        <f ca="1">IF(AND(EJ101&gt;0,EJ101&lt;&gt;""),IF(Title!$K$1=0,ROUNDDOWN((1000*EJ$1)/EJ101,2),ROUND((1000*EJ$1)/EJ101,2)),IF(EJ101="","",0))</f>
        <v/>
      </c>
      <c r="EM101" s="51" t="str">
        <f ca="1">IF(OR(EJ101&lt;&gt;"",EK101&lt;&gt;""),RANK(EN101,EN$5:INDIRECT(EM$1,TRUE)),"")</f>
        <v/>
      </c>
      <c r="EN101" s="71" t="str">
        <f t="shared" ca="1" si="153"/>
        <v/>
      </c>
      <c r="EO101" s="71" t="str">
        <f t="shared" ca="1" si="131"/>
        <v/>
      </c>
      <c r="EP101" s="104" t="str">
        <f ca="1">IF(EO101&lt;&gt;"",RANK(EO101,EO$5:INDIRECT(EP$1,TRUE)),"")</f>
        <v/>
      </c>
      <c r="EQ101" s="51" t="str">
        <f t="shared" ca="1" si="154"/>
        <v>$ER$101:$FC$101</v>
      </c>
      <c r="ER101" s="71">
        <f t="shared" si="155"/>
        <v>0</v>
      </c>
      <c r="ES101" s="71">
        <f t="shared" ca="1" si="156"/>
        <v>0</v>
      </c>
      <c r="ET101" s="71">
        <f t="shared" ca="1" si="157"/>
        <v>0</v>
      </c>
      <c r="EU101" s="71">
        <f t="shared" ca="1" si="158"/>
        <v>0</v>
      </c>
      <c r="EV101" s="71">
        <f t="shared" ca="1" si="159"/>
        <v>0</v>
      </c>
      <c r="EW101" s="71">
        <f t="shared" ca="1" si="160"/>
        <v>0</v>
      </c>
      <c r="EX101" s="71">
        <f t="shared" ca="1" si="161"/>
        <v>0</v>
      </c>
      <c r="EY101" s="71">
        <f t="shared" ca="1" si="162"/>
        <v>0</v>
      </c>
      <c r="EZ101" s="71">
        <f t="shared" ca="1" si="163"/>
        <v>0</v>
      </c>
      <c r="FA101" s="71">
        <f t="shared" ca="1" si="164"/>
        <v>0</v>
      </c>
      <c r="FB101" s="71">
        <f t="shared" ca="1" si="165"/>
        <v>0</v>
      </c>
      <c r="FC101" s="71">
        <f t="shared" ca="1" si="166"/>
        <v>0</v>
      </c>
      <c r="FD101" s="71">
        <f t="shared" ca="1" si="167"/>
        <v>0</v>
      </c>
      <c r="FE101" s="71">
        <f t="shared" ca="1" si="168"/>
        <v>0</v>
      </c>
      <c r="FF101" s="71">
        <f t="shared" ca="1" si="169"/>
        <v>0</v>
      </c>
      <c r="FG101" s="71">
        <f t="shared" ca="1" si="170"/>
        <v>0</v>
      </c>
      <c r="FH101" s="71">
        <f t="shared" ca="1" si="171"/>
        <v>0</v>
      </c>
      <c r="FI101" s="71">
        <f t="shared" ca="1" si="172"/>
        <v>0</v>
      </c>
      <c r="FJ101" s="71">
        <f t="shared" ca="1" si="173"/>
        <v>0</v>
      </c>
      <c r="FK101" s="71">
        <f t="shared" ca="1" si="174"/>
        <v>0</v>
      </c>
      <c r="FL101" s="51" t="str">
        <f t="shared" si="175"/>
        <v>$FM$101:$FX$101</v>
      </c>
      <c r="FM101" s="72">
        <f t="shared" si="176"/>
        <v>0</v>
      </c>
      <c r="FN101" s="51">
        <f t="shared" si="177"/>
        <v>0</v>
      </c>
      <c r="FO101" s="51">
        <f t="shared" si="178"/>
        <v>0</v>
      </c>
      <c r="FP101" s="51">
        <f t="shared" si="179"/>
        <v>0</v>
      </c>
      <c r="FQ101" s="51">
        <f t="shared" si="180"/>
        <v>0</v>
      </c>
      <c r="FR101" s="51">
        <f t="shared" si="181"/>
        <v>0</v>
      </c>
      <c r="FS101" s="51">
        <f t="shared" si="182"/>
        <v>0</v>
      </c>
      <c r="FT101" s="51">
        <f t="shared" si="183"/>
        <v>0</v>
      </c>
      <c r="FU101" s="51">
        <f t="shared" si="184"/>
        <v>0</v>
      </c>
      <c r="FV101" s="51">
        <f t="shared" si="185"/>
        <v>0</v>
      </c>
      <c r="FW101" s="51">
        <f t="shared" si="186"/>
        <v>0</v>
      </c>
      <c r="FX101" s="51">
        <f t="shared" si="187"/>
        <v>0</v>
      </c>
      <c r="FY101" s="51">
        <f t="shared" si="188"/>
        <v>0</v>
      </c>
      <c r="FZ101" s="51">
        <f t="shared" si="189"/>
        <v>0</v>
      </c>
      <c r="GA101" s="51">
        <f t="shared" si="190"/>
        <v>0</v>
      </c>
      <c r="GB101" s="51">
        <f t="shared" si="191"/>
        <v>0</v>
      </c>
      <c r="GC101" s="51">
        <f t="shared" si="192"/>
        <v>0</v>
      </c>
      <c r="GD101" s="51">
        <f t="shared" si="193"/>
        <v>0</v>
      </c>
      <c r="GE101" s="51">
        <f t="shared" si="194"/>
        <v>0</v>
      </c>
      <c r="GF101" s="51">
        <f t="shared" si="195"/>
        <v>0</v>
      </c>
      <c r="GG101" s="51" t="str">
        <f t="shared" si="196"/>
        <v>GS101</v>
      </c>
      <c r="GH101" s="71">
        <f ca="1">GetDiscardScore($ER101:ER101,GH$1)</f>
        <v>0</v>
      </c>
      <c r="GI101" s="71">
        <f ca="1">GetDiscardScore($ER101:ES101,GI$1)</f>
        <v>0</v>
      </c>
      <c r="GJ101" s="71">
        <f ca="1">GetDiscardScore($ER101:ET101,GJ$1)</f>
        <v>0</v>
      </c>
      <c r="GK101" s="71">
        <f ca="1">GetDiscardScore($ER101:EU101,GK$1)</f>
        <v>0</v>
      </c>
      <c r="GL101" s="71">
        <f ca="1">GetDiscardScore($ER101:EV101,GL$1)</f>
        <v>0</v>
      </c>
      <c r="GM101" s="71">
        <f ca="1">GetDiscardScore($ER101:EW101,GM$1)</f>
        <v>0</v>
      </c>
      <c r="GN101" s="71">
        <f ca="1">GetDiscardScore($ER101:EX101,GN$1)</f>
        <v>0</v>
      </c>
      <c r="GO101" s="71">
        <f ca="1">GetDiscardScore($ER101:EY101,GO$1)</f>
        <v>0</v>
      </c>
      <c r="GP101" s="71">
        <f ca="1">GetDiscardScore($ER101:EZ101,GP$1)</f>
        <v>0</v>
      </c>
      <c r="GQ101" s="71">
        <f ca="1">GetDiscardScore($ER101:FA101,GQ$1)</f>
        <v>0</v>
      </c>
      <c r="GR101" s="71">
        <f ca="1">GetDiscardScore($ER101:FB101,GR$1)</f>
        <v>0</v>
      </c>
      <c r="GS101" s="71">
        <f ca="1">GetDiscardScore($ER101:FC101,GS$1)</f>
        <v>0</v>
      </c>
      <c r="GT101" s="71">
        <f ca="1">GetDiscardScore($ER101:FD101,GT$1)</f>
        <v>0</v>
      </c>
      <c r="GU101" s="71">
        <f ca="1">GetDiscardScore($ER101:FE101,GU$1)</f>
        <v>0</v>
      </c>
      <c r="GV101" s="71">
        <f ca="1">GetDiscardScore($ER101:FF101,GV$1)</f>
        <v>0</v>
      </c>
      <c r="GW101" s="71">
        <f ca="1">GetDiscardScore($ER101:FG101,GW$1)</f>
        <v>0</v>
      </c>
      <c r="GX101" s="71">
        <f ca="1">GetDiscardScore($ER101:FH101,GX$1)</f>
        <v>0</v>
      </c>
      <c r="GY101" s="71">
        <f ca="1">GetDiscardScore($ER101:FI101,GY$1)</f>
        <v>0</v>
      </c>
      <c r="GZ101" s="71">
        <f ca="1">GetDiscardScore($ER101:FJ101,GZ$1)</f>
        <v>0</v>
      </c>
      <c r="HA101" s="71">
        <f ca="1">GetDiscardScore($ER101:FK101,HA$1)</f>
        <v>0</v>
      </c>
      <c r="HB101" s="73" t="str">
        <f t="shared" ca="1" si="197"/>
        <v/>
      </c>
      <c r="HC101" s="72" t="str">
        <f ca="1">IF(HB101&lt;&gt;"",RANK(HB101,HB$5:INDIRECT(HC$1,TRUE),0),"")</f>
        <v/>
      </c>
      <c r="HD101" s="70" t="str">
        <f t="shared" ca="1" si="198"/>
        <v/>
      </c>
    </row>
    <row r="102" spans="1:212" s="51" customFormat="1" ht="11.25">
      <c r="A102" s="41">
        <v>98</v>
      </c>
      <c r="B102" s="41" t="str">
        <f ca="1">IF('Raw Data'!B100&lt;&gt;"",'Raw Data'!B100,"")</f>
        <v/>
      </c>
      <c r="C102" s="51" t="str">
        <f ca="1">IF('Raw Data'!C100&lt;&gt;"",'Raw Data'!C100,"")</f>
        <v/>
      </c>
      <c r="D102" s="42" t="str">
        <f t="shared" ca="1" si="132"/>
        <v/>
      </c>
      <c r="E102" s="69" t="str">
        <f t="shared" ca="1" si="133"/>
        <v/>
      </c>
      <c r="F102" s="99" t="str">
        <f t="shared" ca="1" si="111"/>
        <v/>
      </c>
      <c r="G102" s="111" t="str">
        <f ca="1">IF(AND('Raw Data'!D100&lt;&gt;"",'Raw Data'!D100&lt;&gt;0),ROUNDDOWN('Raw Data'!D100,Title!$M$1),"")</f>
        <v/>
      </c>
      <c r="H102" s="109" t="str">
        <f ca="1">IF(AND('Raw Data'!E100&lt;&gt;"",'Raw Data'!E100&lt;&gt;0),'Raw Data'!E100,"")</f>
        <v/>
      </c>
      <c r="I102" s="97" t="str">
        <f ca="1">IF(AND(G102&lt;&gt;"",G102&gt;0),IF(Title!$K$1=0,ROUNDDOWN((1000*G$1)/G102,2),ROUND((1000*G$1)/G102,2)),IF(G102="","",0))</f>
        <v/>
      </c>
      <c r="J102" s="51" t="str">
        <f ca="1">IF(K102&lt;&gt;0,RANK(K102,K$5:INDIRECT(J$1,TRUE)),"")</f>
        <v/>
      </c>
      <c r="K102" s="71">
        <f t="shared" ca="1" si="199"/>
        <v>0</v>
      </c>
      <c r="L102" s="71" t="str">
        <f t="shared" ca="1" si="112"/>
        <v/>
      </c>
      <c r="M102" s="104" t="str">
        <f ca="1">IF(L102&lt;&gt;"",RANK(L102,L$5:INDIRECT(M$1,TRUE)),"")</f>
        <v/>
      </c>
      <c r="N102" s="111" t="str">
        <f ca="1">IF(AND('Raw Data'!F100&lt;&gt;"",'Raw Data'!F100&lt;&gt;0),ROUNDDOWN('Raw Data'!F100,Title!$M$1),"")</f>
        <v/>
      </c>
      <c r="O102" s="109" t="str">
        <f ca="1">IF(AND('Raw Data'!G100&lt;&gt;"",'Raw Data'!G100&lt;&gt;0),'Raw Data'!G100,"")</f>
        <v/>
      </c>
      <c r="P102" s="97" t="str">
        <f ca="1">IF(AND(N102&gt;0,N102&lt;&gt;""),IF(Title!$K$1=0,ROUNDDOWN((1000*N$1)/N102,2),ROUND((1000*N$1)/N102,2)),IF(N102="","",0))</f>
        <v/>
      </c>
      <c r="Q102" s="51" t="str">
        <f ca="1">IF(OR(N102&lt;&gt;"",O102&lt;&gt;""),RANK(R102,R$5:INDIRECT(Q$1,TRUE)),"")</f>
        <v/>
      </c>
      <c r="R102" s="71" t="str">
        <f t="shared" ca="1" si="134"/>
        <v/>
      </c>
      <c r="S102" s="71" t="str">
        <f t="shared" ca="1" si="113"/>
        <v/>
      </c>
      <c r="T102" s="104" t="str">
        <f ca="1">IF(S102&lt;&gt;"",RANK(S102,S$5:INDIRECT(T$1,TRUE)),"")</f>
        <v/>
      </c>
      <c r="U102" s="111" t="str">
        <f ca="1">IF(AND('Raw Data'!H100&lt;&gt;"",'Raw Data'!H100&lt;&gt;0),ROUNDDOWN('Raw Data'!H100,Title!$M$1),"")</f>
        <v/>
      </c>
      <c r="V102" s="109" t="str">
        <f ca="1">IF(AND('Raw Data'!I100&lt;&gt;"",'Raw Data'!I100&lt;&gt;0),'Raw Data'!I100,"")</f>
        <v/>
      </c>
      <c r="W102" s="97" t="str">
        <f ca="1">IF(AND(U102&gt;0,U102&lt;&gt;""),IF(Title!$K$1=0,ROUNDDOWN((1000*U$1)/U102,2),ROUND((1000*U$1)/U102,2)),IF(U102="","",0))</f>
        <v/>
      </c>
      <c r="X102" s="51" t="str">
        <f ca="1">IF(OR(U102&lt;&gt;"",V102&lt;&gt;""),RANK(Y102,Y$5:INDIRECT(X$1,TRUE)),"")</f>
        <v/>
      </c>
      <c r="Y102" s="71" t="str">
        <f t="shared" ca="1" si="135"/>
        <v/>
      </c>
      <c r="Z102" s="71" t="str">
        <f t="shared" ca="1" si="114"/>
        <v/>
      </c>
      <c r="AA102" s="104" t="str">
        <f ca="1">IF(Z102&lt;&gt;"",RANK(Z102,Z$5:INDIRECT(AA$1,TRUE)),"")</f>
        <v/>
      </c>
      <c r="AB102" s="111" t="str">
        <f ca="1">IF(AND('Raw Data'!J100&lt;&gt;"",'Raw Data'!J100&lt;&gt;0),ROUNDDOWN('Raw Data'!J100,Title!$M$1),"")</f>
        <v/>
      </c>
      <c r="AC102" s="109" t="str">
        <f ca="1">IF(AND('Raw Data'!K100&lt;&gt;"",'Raw Data'!K100&lt;&gt;0),'Raw Data'!K100,"")</f>
        <v/>
      </c>
      <c r="AD102" s="97" t="str">
        <f ca="1">IF(AND(AB102&gt;0,AB102&lt;&gt;""),IF(Title!$K$1=0,ROUNDDOWN((1000*AB$1)/AB102,2),ROUND((1000*AB$1)/AB102,2)),IF(AB102="","",0))</f>
        <v/>
      </c>
      <c r="AE102" s="51" t="str">
        <f ca="1">IF(OR(AB102&lt;&gt;"",AC102&lt;&gt;""),RANK(AF102,AF$5:INDIRECT(AE$1,TRUE)),"")</f>
        <v/>
      </c>
      <c r="AF102" s="71" t="str">
        <f t="shared" ca="1" si="136"/>
        <v/>
      </c>
      <c r="AG102" s="71" t="str">
        <f t="shared" ca="1" si="115"/>
        <v/>
      </c>
      <c r="AH102" s="104" t="str">
        <f ca="1">IF(AG102&lt;&gt;"",RANK(AG102,AG$5:INDIRECT(AH$1,TRUE)),"")</f>
        <v/>
      </c>
      <c r="AI102" s="111" t="str">
        <f ca="1">IF(AND('Raw Data'!L100&lt;&gt;"",'Raw Data'!L100&lt;&gt;0),ROUNDDOWN('Raw Data'!L100,Title!$M$1),"")</f>
        <v/>
      </c>
      <c r="AJ102" s="109" t="str">
        <f ca="1">IF(AND('Raw Data'!M100&lt;&gt;"",'Raw Data'!M100&lt;&gt;0),'Raw Data'!M100,"")</f>
        <v/>
      </c>
      <c r="AK102" s="97" t="str">
        <f ca="1">IF(AND(AI102&gt;0,AI102&lt;&gt;""),IF(Title!$K$1=0,ROUNDDOWN((1000*AI$1)/AI102,2),ROUND((1000*AI$1)/AI102,2)),IF(AI102="","",0))</f>
        <v/>
      </c>
      <c r="AL102" s="51" t="str">
        <f ca="1">IF(OR(AI102&lt;&gt;"",AJ102&lt;&gt;""),RANK(AM102,AM$5:INDIRECT(AL$1,TRUE)),"")</f>
        <v/>
      </c>
      <c r="AM102" s="71" t="str">
        <f t="shared" ca="1" si="137"/>
        <v/>
      </c>
      <c r="AN102" s="71" t="str">
        <f t="shared" ca="1" si="116"/>
        <v/>
      </c>
      <c r="AO102" s="104" t="str">
        <f ca="1">IF(AN102&lt;&gt;"",RANK(AN102,AN$5:INDIRECT(AO$1,TRUE)),"")</f>
        <v/>
      </c>
      <c r="AP102" s="111" t="str">
        <f ca="1">IF(AND('Raw Data'!N100&lt;&gt;"",'Raw Data'!N100&lt;&gt;0),ROUNDDOWN('Raw Data'!N100,Title!$M$1),"")</f>
        <v/>
      </c>
      <c r="AQ102" s="109" t="str">
        <f ca="1">IF(AND('Raw Data'!O100&lt;&gt;"",'Raw Data'!O100&lt;&gt;0),'Raw Data'!O100,"")</f>
        <v/>
      </c>
      <c r="AR102" s="97" t="str">
        <f ca="1">IF(AND(AP102&gt;0,AP102&lt;&gt;""),IF(Title!$K$1=0,ROUNDDOWN((1000*AP$1)/AP102,2),ROUND((1000*AP$1)/AP102,2)),IF(AP102="","",0))</f>
        <v/>
      </c>
      <c r="AS102" s="51" t="str">
        <f ca="1">IF(OR(AP102&lt;&gt;"",AQ102&lt;&gt;""),RANK(AT102,AT$5:INDIRECT(AS$1,TRUE)),"")</f>
        <v/>
      </c>
      <c r="AT102" s="71" t="str">
        <f t="shared" ca="1" si="138"/>
        <v/>
      </c>
      <c r="AU102" s="71" t="str">
        <f t="shared" ca="1" si="117"/>
        <v/>
      </c>
      <c r="AV102" s="104" t="str">
        <f ca="1">IF(AU102&lt;&gt;"",RANK(AU102,AU$5:INDIRECT(AV$1,TRUE)),"")</f>
        <v/>
      </c>
      <c r="AW102" s="111" t="str">
        <f ca="1">IF(AND('Raw Data'!P100&lt;&gt;"",'Raw Data'!P100&lt;&gt;0),ROUNDDOWN('Raw Data'!P100,Title!$M$1),"")</f>
        <v/>
      </c>
      <c r="AX102" s="109" t="str">
        <f ca="1">IF(AND('Raw Data'!Q100&lt;&gt;"",'Raw Data'!Q100&lt;&gt;0),'Raw Data'!Q100,"")</f>
        <v/>
      </c>
      <c r="AY102" s="97" t="str">
        <f ca="1">IF(AND(AW102&gt;0,AW102&lt;&gt;""),IF(Title!$K$1=0,ROUNDDOWN((1000*AW$1)/AW102,2),ROUND((1000*AW$1)/AW102,2)),IF(AW102="","",0))</f>
        <v/>
      </c>
      <c r="AZ102" s="51" t="str">
        <f ca="1">IF(OR(AW102&lt;&gt;"",AX102&lt;&gt;""),RANK(BA102,BA$5:INDIRECT(AZ$1,TRUE)),"")</f>
        <v/>
      </c>
      <c r="BA102" s="71" t="str">
        <f t="shared" ca="1" si="139"/>
        <v/>
      </c>
      <c r="BB102" s="71" t="str">
        <f t="shared" ca="1" si="118"/>
        <v/>
      </c>
      <c r="BC102" s="104" t="str">
        <f ca="1">IF(BB102&lt;&gt;"",RANK(BB102,BB$5:INDIRECT(BC$1,TRUE)),"")</f>
        <v/>
      </c>
      <c r="BD102" s="111" t="str">
        <f ca="1">IF(AND('Raw Data'!R100&lt;&gt;"",'Raw Data'!R100&lt;&gt;0),ROUNDDOWN('Raw Data'!R100,Title!$M$1),"")</f>
        <v/>
      </c>
      <c r="BE102" s="109" t="str">
        <f ca="1">IF(AND('Raw Data'!S100&lt;&gt;"",'Raw Data'!S100&lt;&gt;0),'Raw Data'!S100,"")</f>
        <v/>
      </c>
      <c r="BF102" s="97" t="str">
        <f ca="1">IF(AND(BD102&gt;0,BD102&lt;&gt;""),IF(Title!$K$1=0,ROUNDDOWN((1000*BD$1)/BD102,2),ROUND((1000*BD$1)/BD102,2)),IF(BD102="","",0))</f>
        <v/>
      </c>
      <c r="BG102" s="51" t="str">
        <f ca="1">IF(OR(BD102&lt;&gt;"",BE102&lt;&gt;""),RANK(BH102,BH$5:INDIRECT(BG$1,TRUE)),"")</f>
        <v/>
      </c>
      <c r="BH102" s="71" t="str">
        <f t="shared" ca="1" si="140"/>
        <v/>
      </c>
      <c r="BI102" s="71" t="str">
        <f t="shared" ca="1" si="119"/>
        <v/>
      </c>
      <c r="BJ102" s="104" t="str">
        <f ca="1">IF(BI102&lt;&gt;"",RANK(BI102,BI$5:INDIRECT(BJ$1,TRUE)),"")</f>
        <v/>
      </c>
      <c r="BK102" s="111" t="str">
        <f ca="1">IF(AND('Raw Data'!T100&lt;&gt;"",'Raw Data'!T100&lt;&gt;0),ROUNDDOWN('Raw Data'!T100,Title!$M$1),"")</f>
        <v/>
      </c>
      <c r="BL102" s="109" t="str">
        <f ca="1">IF(AND('Raw Data'!U100&lt;&gt;"",'Raw Data'!U100&lt;&gt;0),'Raw Data'!U100,"")</f>
        <v/>
      </c>
      <c r="BM102" s="97" t="str">
        <f t="shared" ca="1" si="141"/>
        <v/>
      </c>
      <c r="BN102" s="51" t="str">
        <f ca="1">IF(OR(BK102&lt;&gt;"",BL102&lt;&gt;""),RANK(BO102,BO$5:INDIRECT(BN$1,TRUE)),"")</f>
        <v/>
      </c>
      <c r="BO102" s="71" t="str">
        <f t="shared" ca="1" si="142"/>
        <v/>
      </c>
      <c r="BP102" s="71" t="str">
        <f t="shared" ca="1" si="120"/>
        <v/>
      </c>
      <c r="BQ102" s="104" t="str">
        <f ca="1">IF(BP102&lt;&gt;"",RANK(BP102,BP$5:INDIRECT(BQ$1,TRUE)),"")</f>
        <v/>
      </c>
      <c r="BR102" s="111" t="str">
        <f ca="1">IF(AND('Raw Data'!V100&lt;&gt;"",'Raw Data'!V100&lt;&gt;0),ROUNDDOWN('Raw Data'!V100,Title!$M$1),"")</f>
        <v/>
      </c>
      <c r="BS102" s="109" t="str">
        <f ca="1">IF(AND('Raw Data'!W100&lt;&gt;"",'Raw Data'!W100&lt;&gt;0),'Raw Data'!W100,"")</f>
        <v/>
      </c>
      <c r="BT102" s="97" t="str">
        <f ca="1">IF(AND(BR102&gt;0,BR102&lt;&gt;""),IF(Title!$K$1=0,ROUNDDOWN((1000*BR$1)/BR102,2),ROUND((1000*BR$1)/BR102,2)),IF(BR102="","",0))</f>
        <v/>
      </c>
      <c r="BU102" s="51" t="str">
        <f ca="1">IF(OR(BR102&lt;&gt;"",BS102&lt;&gt;""),RANK(BV102,BV$5:INDIRECT(BU$1,TRUE)),"")</f>
        <v/>
      </c>
      <c r="BV102" s="71" t="str">
        <f t="shared" ca="1" si="143"/>
        <v/>
      </c>
      <c r="BW102" s="71" t="str">
        <f t="shared" ca="1" si="121"/>
        <v/>
      </c>
      <c r="BX102" s="104" t="str">
        <f ca="1">IF(BW102&lt;&gt;"",RANK(BW102,BW$5:INDIRECT(BX$1,TRUE)),"")</f>
        <v/>
      </c>
      <c r="BY102" s="111" t="str">
        <f ca="1">IF(AND('Raw Data'!X100&lt;&gt;"",'Raw Data'!X100&lt;&gt;0),ROUNDDOWN('Raw Data'!X100,Title!$M$1),"")</f>
        <v/>
      </c>
      <c r="BZ102" s="109" t="str">
        <f ca="1">IF(AND('Raw Data'!Y100&lt;&gt;"",'Raw Data'!Y100&lt;&gt;0),'Raw Data'!Y100,"")</f>
        <v/>
      </c>
      <c r="CA102" s="97" t="str">
        <f ca="1">IF(AND(BY102&gt;0,BY102&lt;&gt;""),IF(Title!$K$1=0,ROUNDDOWN((1000*BY$1)/BY102,2),ROUND((1000*BY$1)/BY102,2)),IF(BY102="","",0))</f>
        <v/>
      </c>
      <c r="CB102" s="51" t="str">
        <f ca="1">IF(OR(BY102&lt;&gt;"",BZ102&lt;&gt;""),RANK(CC102,CC$5:INDIRECT(CB$1,TRUE)),"")</f>
        <v/>
      </c>
      <c r="CC102" s="71" t="str">
        <f t="shared" ca="1" si="144"/>
        <v/>
      </c>
      <c r="CD102" s="71" t="str">
        <f t="shared" ca="1" si="122"/>
        <v/>
      </c>
      <c r="CE102" s="104" t="str">
        <f ca="1">IF(CD102&lt;&gt;"",RANK(CD102,CD$5:INDIRECT(CE$1,TRUE)),"")</f>
        <v/>
      </c>
      <c r="CF102" s="111" t="str">
        <f ca="1">IF(AND('Raw Data'!Z100&lt;&gt;"",'Raw Data'!Z100&lt;&gt;0),ROUNDDOWN('Raw Data'!Z100,Title!$M$1),"")</f>
        <v/>
      </c>
      <c r="CG102" s="109" t="str">
        <f ca="1">IF(AND('Raw Data'!AA100&lt;&gt;"",'Raw Data'!AA100&lt;&gt;0),'Raw Data'!AA100,"")</f>
        <v/>
      </c>
      <c r="CH102" s="97" t="str">
        <f ca="1">IF(AND(CF102&gt;0,CF102&lt;&gt;""),IF(Title!$K$1=0,ROUNDDOWN((1000*CF$1)/CF102,2),ROUND((1000*CF$1)/CF102,2)),IF(CF102="","",0))</f>
        <v/>
      </c>
      <c r="CI102" s="51" t="str">
        <f ca="1">IF(OR(CF102&lt;&gt;"",CG102&lt;&gt;""),RANK(CJ102,CJ$5:INDIRECT(CI$1,TRUE)),"")</f>
        <v/>
      </c>
      <c r="CJ102" s="71" t="str">
        <f t="shared" ca="1" si="145"/>
        <v/>
      </c>
      <c r="CK102" s="71" t="str">
        <f t="shared" ca="1" si="123"/>
        <v/>
      </c>
      <c r="CL102" s="104" t="str">
        <f ca="1">IF(CK102&lt;&gt;"",RANK(CK102,CK$5:INDIRECT(CL$1,TRUE)),"")</f>
        <v/>
      </c>
      <c r="CM102" s="111" t="str">
        <f ca="1">IF(AND('Raw Data'!AB100&lt;&gt;"",'Raw Data'!AB100&lt;&gt;0),ROUNDDOWN('Raw Data'!AB100,Title!$M$1),"")</f>
        <v/>
      </c>
      <c r="CN102" s="109" t="str">
        <f ca="1">IF(AND('Raw Data'!AC100&lt;&gt;"",'Raw Data'!AC100&lt;&gt;0),'Raw Data'!AC100,"")</f>
        <v/>
      </c>
      <c r="CO102" s="97" t="str">
        <f ca="1">IF(AND(CM102&gt;0,CM102&lt;&gt;""),IF(Title!$K$1=0,ROUNDDOWN((1000*CM$1)/CM102,2),ROUND((1000*CM$1)/CM102,2)),IF(CM102="","",0))</f>
        <v/>
      </c>
      <c r="CP102" s="51" t="str">
        <f ca="1">IF(OR(CM102&lt;&gt;"",CN102&lt;&gt;""),RANK(CQ102,CQ$5:INDIRECT(CP$1,TRUE)),"")</f>
        <v/>
      </c>
      <c r="CQ102" s="71" t="str">
        <f t="shared" ca="1" si="146"/>
        <v/>
      </c>
      <c r="CR102" s="71" t="str">
        <f t="shared" ca="1" si="124"/>
        <v/>
      </c>
      <c r="CS102" s="104" t="str">
        <f ca="1">IF(CR102&lt;&gt;"",RANK(CR102,CR$5:INDIRECT(CS$1,TRUE)),"")</f>
        <v/>
      </c>
      <c r="CT102" s="111" t="str">
        <f ca="1">IF(AND('Raw Data'!AD100&lt;&gt;"",'Raw Data'!AD100&lt;&gt;0),ROUNDDOWN('Raw Data'!AD100,Title!$M$1),"")</f>
        <v/>
      </c>
      <c r="CU102" s="109" t="str">
        <f ca="1">IF(AND('Raw Data'!AE100&lt;&gt;"",'Raw Data'!AE100&lt;&gt;0),'Raw Data'!AE100,"")</f>
        <v/>
      </c>
      <c r="CV102" s="97" t="str">
        <f ca="1">IF(AND(CT102&gt;0,CT102&lt;&gt;""),IF(Title!$K$1=0,ROUNDDOWN((1000*CT$1)/CT102,2),ROUND((1000*CT$1)/CT102,2)),IF(CT102="","",0))</f>
        <v/>
      </c>
      <c r="CW102" s="51" t="str">
        <f ca="1">IF(OR(CT102&lt;&gt;"",CU102&lt;&gt;""),RANK(CX102,CX$5:INDIRECT(CW$1,TRUE)),"")</f>
        <v/>
      </c>
      <c r="CX102" s="71" t="str">
        <f t="shared" ca="1" si="147"/>
        <v/>
      </c>
      <c r="CY102" s="71" t="str">
        <f t="shared" ca="1" si="125"/>
        <v/>
      </c>
      <c r="CZ102" s="104" t="str">
        <f ca="1">IF(CY102&lt;&gt;"",RANK(CY102,CY$5:INDIRECT(CZ$1,TRUE)),"")</f>
        <v/>
      </c>
      <c r="DA102" s="111" t="str">
        <f ca="1">IF(AND('Raw Data'!AF100&lt;&gt;"",'Raw Data'!AF100&lt;&gt;0),ROUNDDOWN('Raw Data'!AF100,Title!$M$1),"")</f>
        <v/>
      </c>
      <c r="DB102" s="109" t="str">
        <f ca="1">IF(AND('Raw Data'!AG100&lt;&gt;"",'Raw Data'!AG100&lt;&gt;0),'Raw Data'!AG100,"")</f>
        <v/>
      </c>
      <c r="DC102" s="97" t="str">
        <f ca="1">IF(AND(DA102&gt;0,DA102&lt;&gt;""),IF(Title!$K$1=0,ROUNDDOWN((1000*DA$1)/DA102,2),ROUND((1000*DA$1)/DA102,2)),IF(DA102="","",0))</f>
        <v/>
      </c>
      <c r="DD102" s="51" t="str">
        <f ca="1">IF(OR(DA102&lt;&gt;"",DB102&lt;&gt;""),RANK(DE102,DE$5:INDIRECT(DD$1,TRUE)),"")</f>
        <v/>
      </c>
      <c r="DE102" s="71" t="str">
        <f t="shared" ca="1" si="148"/>
        <v/>
      </c>
      <c r="DF102" s="71" t="str">
        <f t="shared" ca="1" si="126"/>
        <v/>
      </c>
      <c r="DG102" s="104" t="str">
        <f ca="1">IF(DF102&lt;&gt;"",RANK(DF102,DF$5:INDIRECT(DG$1,TRUE)),"")</f>
        <v/>
      </c>
      <c r="DH102" s="111" t="str">
        <f ca="1">IF(AND('Raw Data'!AH100&lt;&gt;"",'Raw Data'!AH100&lt;&gt;0),ROUNDDOWN('Raw Data'!AH100,Title!$M$1),"")</f>
        <v/>
      </c>
      <c r="DI102" s="109" t="str">
        <f ca="1">IF(AND('Raw Data'!AI100&lt;&gt;"",'Raw Data'!AI100&lt;&gt;0),'Raw Data'!AI100,"")</f>
        <v/>
      </c>
      <c r="DJ102" s="97" t="str">
        <f ca="1">IF(AND(DH102&gt;0,DH102&lt;&gt;""),IF(Title!$K$1=0,ROUNDDOWN((1000*DH$1)/DH102,2),ROUND((1000*DH$1)/DH102,2)),IF(DH102="","",0))</f>
        <v/>
      </c>
      <c r="DK102" s="51" t="str">
        <f ca="1">IF(OR(DH102&lt;&gt;"",DI102&lt;&gt;""),RANK(DL102,DL$5:INDIRECT(DK$1,TRUE)),"")</f>
        <v/>
      </c>
      <c r="DL102" s="71" t="str">
        <f t="shared" ca="1" si="149"/>
        <v/>
      </c>
      <c r="DM102" s="71" t="str">
        <f t="shared" ca="1" si="127"/>
        <v/>
      </c>
      <c r="DN102" s="104" t="str">
        <f ca="1">IF(DM102&lt;&gt;"",RANK(DM102,DM$5:INDIRECT(DN$1,TRUE)),"")</f>
        <v/>
      </c>
      <c r="DO102" s="111" t="str">
        <f ca="1">IF(AND('Raw Data'!AJ100&lt;&gt;"",'Raw Data'!AJ100&lt;&gt;0),ROUNDDOWN('Raw Data'!AJ100,Title!$M$1),"")</f>
        <v/>
      </c>
      <c r="DP102" s="109" t="str">
        <f ca="1">IF(AND('Raw Data'!AK100&lt;&gt;"",'Raw Data'!AK100&lt;&gt;0),'Raw Data'!AK100,"")</f>
        <v/>
      </c>
      <c r="DQ102" s="97" t="str">
        <f ca="1">IF(AND(DO102&gt;0,DO102&lt;&gt;""),IF(Title!$K$1=0,ROUNDDOWN((1000*DO$1)/DO102,2),ROUND((1000*DO$1)/DO102,2)),IF(DO102="","",0))</f>
        <v/>
      </c>
      <c r="DR102" s="51" t="str">
        <f ca="1">IF(OR(DO102&lt;&gt;"",DP102&lt;&gt;""),RANK(DS102,DS$5:INDIRECT(DR$1,TRUE)),"")</f>
        <v/>
      </c>
      <c r="DS102" s="71" t="str">
        <f t="shared" ca="1" si="150"/>
        <v/>
      </c>
      <c r="DT102" s="71" t="str">
        <f t="shared" ca="1" si="128"/>
        <v/>
      </c>
      <c r="DU102" s="104" t="str">
        <f ca="1">IF(DT102&lt;&gt;"",RANK(DT102,DT$5:INDIRECT(DU$1,TRUE)),"")</f>
        <v/>
      </c>
      <c r="DV102" s="111" t="str">
        <f ca="1">IF(AND('Raw Data'!AL100&lt;&gt;"",'Raw Data'!AL100&lt;&gt;0),ROUNDDOWN('Raw Data'!AL100,Title!$M$1),"")</f>
        <v/>
      </c>
      <c r="DW102" s="109" t="str">
        <f ca="1">IF(AND('Raw Data'!AM100&lt;&gt;"",'Raw Data'!AM100&lt;&gt;0),'Raw Data'!AM100,"")</f>
        <v/>
      </c>
      <c r="DX102" s="97" t="str">
        <f ca="1">IF(AND(DV102&gt;0,DV102&lt;&gt;""),IF(Title!$K$1=0,ROUNDDOWN((1000*DV$1)/DV102,2),ROUND((1000*DV$1)/DV102,2)),IF(DV102="","",0))</f>
        <v/>
      </c>
      <c r="DY102" s="51" t="str">
        <f ca="1">IF(OR(DV102&lt;&gt;"",DW102&lt;&gt;""),RANK(DZ102,DZ$5:INDIRECT(DY$1,TRUE)),"")</f>
        <v/>
      </c>
      <c r="DZ102" s="71" t="str">
        <f t="shared" ca="1" si="151"/>
        <v/>
      </c>
      <c r="EA102" s="71" t="str">
        <f t="shared" ca="1" si="129"/>
        <v/>
      </c>
      <c r="EB102" s="104" t="str">
        <f ca="1">IF(EA102&lt;&gt;"",RANK(EA102,EA$5:INDIRECT(EB$1,TRUE)),"")</f>
        <v/>
      </c>
      <c r="EC102" s="111" t="str">
        <f ca="1">IF(AND('Raw Data'!AN100&lt;&gt;"",'Raw Data'!AN100&lt;&gt;0),ROUNDDOWN('Raw Data'!AN100,Title!$M$1),"")</f>
        <v/>
      </c>
      <c r="ED102" s="109" t="str">
        <f ca="1">IF(AND('Raw Data'!AO100&lt;&gt;"",'Raw Data'!AO100&lt;&gt;0),'Raw Data'!AO100,"")</f>
        <v/>
      </c>
      <c r="EE102" s="97" t="str">
        <f ca="1">IF(AND(EC102&gt;0,EC102&lt;&gt;""),IF(Title!$K$1=0,ROUNDDOWN((1000*EC$1)/EC102,2),ROUND((1000*EC$1)/EC102,2)),IF(EC102="","",0))</f>
        <v/>
      </c>
      <c r="EF102" s="51" t="str">
        <f ca="1">IF(OR(EC102&lt;&gt;"",ED102&lt;&gt;""),RANK(EG102,EG$5:INDIRECT(EF$1,TRUE)),"")</f>
        <v/>
      </c>
      <c r="EG102" s="71" t="str">
        <f t="shared" ca="1" si="152"/>
        <v/>
      </c>
      <c r="EH102" s="71" t="str">
        <f t="shared" ca="1" si="130"/>
        <v/>
      </c>
      <c r="EI102" s="104" t="str">
        <f ca="1">IF(EH102&lt;&gt;"",RANK(EH102,EH$5:INDIRECT(EI$1,TRUE)),"")</f>
        <v/>
      </c>
      <c r="EJ102" s="111" t="str">
        <f ca="1">IF(AND('Raw Data'!AP100&lt;&gt;"",'Raw Data'!AP100&lt;&gt;0),ROUNDDOWN('Raw Data'!AP100,Title!$M$1),"")</f>
        <v/>
      </c>
      <c r="EK102" s="106" t="str">
        <f ca="1">IF(AND('Raw Data'!AQ100&lt;&gt;"",'Raw Data'!AQ100&lt;&gt;0),'Raw Data'!AQ100,"")</f>
        <v/>
      </c>
      <c r="EL102" s="97" t="str">
        <f ca="1">IF(AND(EJ102&gt;0,EJ102&lt;&gt;""),IF(Title!$K$1=0,ROUNDDOWN((1000*EJ$1)/EJ102,2),ROUND((1000*EJ$1)/EJ102,2)),IF(EJ102="","",0))</f>
        <v/>
      </c>
      <c r="EM102" s="51" t="str">
        <f ca="1">IF(OR(EJ102&lt;&gt;"",EK102&lt;&gt;""),RANK(EN102,EN$5:INDIRECT(EM$1,TRUE)),"")</f>
        <v/>
      </c>
      <c r="EN102" s="71" t="str">
        <f t="shared" ca="1" si="153"/>
        <v/>
      </c>
      <c r="EO102" s="71" t="str">
        <f t="shared" ca="1" si="131"/>
        <v/>
      </c>
      <c r="EP102" s="104" t="str">
        <f ca="1">IF(EO102&lt;&gt;"",RANK(EO102,EO$5:INDIRECT(EP$1,TRUE)),"")</f>
        <v/>
      </c>
      <c r="EQ102" s="51" t="str">
        <f t="shared" ca="1" si="154"/>
        <v>$ER$102:$FC$102</v>
      </c>
      <c r="ER102" s="71">
        <f t="shared" si="155"/>
        <v>0</v>
      </c>
      <c r="ES102" s="71">
        <f t="shared" ca="1" si="156"/>
        <v>0</v>
      </c>
      <c r="ET102" s="71">
        <f t="shared" ca="1" si="157"/>
        <v>0</v>
      </c>
      <c r="EU102" s="71">
        <f t="shared" ca="1" si="158"/>
        <v>0</v>
      </c>
      <c r="EV102" s="71">
        <f t="shared" ca="1" si="159"/>
        <v>0</v>
      </c>
      <c r="EW102" s="71">
        <f t="shared" ca="1" si="160"/>
        <v>0</v>
      </c>
      <c r="EX102" s="71">
        <f t="shared" ca="1" si="161"/>
        <v>0</v>
      </c>
      <c r="EY102" s="71">
        <f t="shared" ca="1" si="162"/>
        <v>0</v>
      </c>
      <c r="EZ102" s="71">
        <f t="shared" ca="1" si="163"/>
        <v>0</v>
      </c>
      <c r="FA102" s="71">
        <f t="shared" ca="1" si="164"/>
        <v>0</v>
      </c>
      <c r="FB102" s="71">
        <f t="shared" ca="1" si="165"/>
        <v>0</v>
      </c>
      <c r="FC102" s="71">
        <f t="shared" ca="1" si="166"/>
        <v>0</v>
      </c>
      <c r="FD102" s="71">
        <f t="shared" ca="1" si="167"/>
        <v>0</v>
      </c>
      <c r="FE102" s="71">
        <f t="shared" ca="1" si="168"/>
        <v>0</v>
      </c>
      <c r="FF102" s="71">
        <f t="shared" ca="1" si="169"/>
        <v>0</v>
      </c>
      <c r="FG102" s="71">
        <f t="shared" ca="1" si="170"/>
        <v>0</v>
      </c>
      <c r="FH102" s="71">
        <f t="shared" ca="1" si="171"/>
        <v>0</v>
      </c>
      <c r="FI102" s="71">
        <f t="shared" ca="1" si="172"/>
        <v>0</v>
      </c>
      <c r="FJ102" s="71">
        <f t="shared" ca="1" si="173"/>
        <v>0</v>
      </c>
      <c r="FK102" s="71">
        <f t="shared" ca="1" si="174"/>
        <v>0</v>
      </c>
      <c r="FL102" s="51" t="str">
        <f t="shared" si="175"/>
        <v>$FM$102:$FX$102</v>
      </c>
      <c r="FM102" s="72">
        <f t="shared" si="176"/>
        <v>0</v>
      </c>
      <c r="FN102" s="51">
        <f t="shared" si="177"/>
        <v>0</v>
      </c>
      <c r="FO102" s="51">
        <f t="shared" si="178"/>
        <v>0</v>
      </c>
      <c r="FP102" s="51">
        <f t="shared" si="179"/>
        <v>0</v>
      </c>
      <c r="FQ102" s="51">
        <f t="shared" si="180"/>
        <v>0</v>
      </c>
      <c r="FR102" s="51">
        <f t="shared" si="181"/>
        <v>0</v>
      </c>
      <c r="FS102" s="51">
        <f t="shared" si="182"/>
        <v>0</v>
      </c>
      <c r="FT102" s="51">
        <f t="shared" si="183"/>
        <v>0</v>
      </c>
      <c r="FU102" s="51">
        <f t="shared" si="184"/>
        <v>0</v>
      </c>
      <c r="FV102" s="51">
        <f t="shared" si="185"/>
        <v>0</v>
      </c>
      <c r="FW102" s="51">
        <f t="shared" si="186"/>
        <v>0</v>
      </c>
      <c r="FX102" s="51">
        <f t="shared" si="187"/>
        <v>0</v>
      </c>
      <c r="FY102" s="51">
        <f t="shared" si="188"/>
        <v>0</v>
      </c>
      <c r="FZ102" s="51">
        <f t="shared" si="189"/>
        <v>0</v>
      </c>
      <c r="GA102" s="51">
        <f t="shared" si="190"/>
        <v>0</v>
      </c>
      <c r="GB102" s="51">
        <f t="shared" si="191"/>
        <v>0</v>
      </c>
      <c r="GC102" s="51">
        <f t="shared" si="192"/>
        <v>0</v>
      </c>
      <c r="GD102" s="51">
        <f t="shared" si="193"/>
        <v>0</v>
      </c>
      <c r="GE102" s="51">
        <f t="shared" si="194"/>
        <v>0</v>
      </c>
      <c r="GF102" s="51">
        <f t="shared" si="195"/>
        <v>0</v>
      </c>
      <c r="GG102" s="51" t="str">
        <f t="shared" si="196"/>
        <v>GS102</v>
      </c>
      <c r="GH102" s="71">
        <f ca="1">GetDiscardScore($ER102:ER102,GH$1)</f>
        <v>0</v>
      </c>
      <c r="GI102" s="71">
        <f ca="1">GetDiscardScore($ER102:ES102,GI$1)</f>
        <v>0</v>
      </c>
      <c r="GJ102" s="71">
        <f ca="1">GetDiscardScore($ER102:ET102,GJ$1)</f>
        <v>0</v>
      </c>
      <c r="GK102" s="71">
        <f ca="1">GetDiscardScore($ER102:EU102,GK$1)</f>
        <v>0</v>
      </c>
      <c r="GL102" s="71">
        <f ca="1">GetDiscardScore($ER102:EV102,GL$1)</f>
        <v>0</v>
      </c>
      <c r="GM102" s="71">
        <f ca="1">GetDiscardScore($ER102:EW102,GM$1)</f>
        <v>0</v>
      </c>
      <c r="GN102" s="71">
        <f ca="1">GetDiscardScore($ER102:EX102,GN$1)</f>
        <v>0</v>
      </c>
      <c r="GO102" s="71">
        <f ca="1">GetDiscardScore($ER102:EY102,GO$1)</f>
        <v>0</v>
      </c>
      <c r="GP102" s="71">
        <f ca="1">GetDiscardScore($ER102:EZ102,GP$1)</f>
        <v>0</v>
      </c>
      <c r="GQ102" s="71">
        <f ca="1">GetDiscardScore($ER102:FA102,GQ$1)</f>
        <v>0</v>
      </c>
      <c r="GR102" s="71">
        <f ca="1">GetDiscardScore($ER102:FB102,GR$1)</f>
        <v>0</v>
      </c>
      <c r="GS102" s="71">
        <f ca="1">GetDiscardScore($ER102:FC102,GS$1)</f>
        <v>0</v>
      </c>
      <c r="GT102" s="71">
        <f ca="1">GetDiscardScore($ER102:FD102,GT$1)</f>
        <v>0</v>
      </c>
      <c r="GU102" s="71">
        <f ca="1">GetDiscardScore($ER102:FE102,GU$1)</f>
        <v>0</v>
      </c>
      <c r="GV102" s="71">
        <f ca="1">GetDiscardScore($ER102:FF102,GV$1)</f>
        <v>0</v>
      </c>
      <c r="GW102" s="71">
        <f ca="1">GetDiscardScore($ER102:FG102,GW$1)</f>
        <v>0</v>
      </c>
      <c r="GX102" s="71">
        <f ca="1">GetDiscardScore($ER102:FH102,GX$1)</f>
        <v>0</v>
      </c>
      <c r="GY102" s="71">
        <f ca="1">GetDiscardScore($ER102:FI102,GY$1)</f>
        <v>0</v>
      </c>
      <c r="GZ102" s="71">
        <f ca="1">GetDiscardScore($ER102:FJ102,GZ$1)</f>
        <v>0</v>
      </c>
      <c r="HA102" s="71">
        <f ca="1">GetDiscardScore($ER102:FK102,HA$1)</f>
        <v>0</v>
      </c>
      <c r="HB102" s="73" t="str">
        <f t="shared" ca="1" si="197"/>
        <v/>
      </c>
      <c r="HC102" s="72" t="str">
        <f ca="1">IF(HB102&lt;&gt;"",RANK(HB102,HB$5:INDIRECT(HC$1,TRUE),0),"")</f>
        <v/>
      </c>
      <c r="HD102" s="70" t="str">
        <f t="shared" ca="1" si="198"/>
        <v/>
      </c>
    </row>
    <row r="103" spans="1:212" s="51" customFormat="1" ht="11.25">
      <c r="A103" s="41">
        <v>99</v>
      </c>
      <c r="B103" s="41" t="str">
        <f ca="1">IF('Raw Data'!B101&lt;&gt;"",'Raw Data'!B101,"")</f>
        <v/>
      </c>
      <c r="C103" s="51" t="str">
        <f ca="1">IF('Raw Data'!C101&lt;&gt;"",'Raw Data'!C101,"")</f>
        <v/>
      </c>
      <c r="D103" s="42" t="str">
        <f t="shared" ca="1" si="132"/>
        <v/>
      </c>
      <c r="E103" s="69" t="str">
        <f t="shared" ca="1" si="133"/>
        <v/>
      </c>
      <c r="F103" s="99" t="str">
        <f t="shared" ca="1" si="111"/>
        <v/>
      </c>
      <c r="G103" s="111" t="str">
        <f ca="1">IF(AND('Raw Data'!D101&lt;&gt;"",'Raw Data'!D101&lt;&gt;0),ROUNDDOWN('Raw Data'!D101,Title!$M$1),"")</f>
        <v/>
      </c>
      <c r="H103" s="109" t="str">
        <f ca="1">IF(AND('Raw Data'!E101&lt;&gt;"",'Raw Data'!E101&lt;&gt;0),'Raw Data'!E101,"")</f>
        <v/>
      </c>
      <c r="I103" s="97" t="str">
        <f ca="1">IF(AND(G103&lt;&gt;"",G103&gt;0),IF(Title!$K$1=0,ROUNDDOWN((1000*G$1)/G103,2),ROUND((1000*G$1)/G103,2)),IF(G103="","",0))</f>
        <v/>
      </c>
      <c r="J103" s="51" t="str">
        <f ca="1">IF(K103&lt;&gt;0,RANK(K103,K$5:INDIRECT(J$1,TRUE)),"")</f>
        <v/>
      </c>
      <c r="K103" s="71">
        <f t="shared" ca="1" si="199"/>
        <v>0</v>
      </c>
      <c r="L103" s="71" t="str">
        <f t="shared" ca="1" si="112"/>
        <v/>
      </c>
      <c r="M103" s="104" t="str">
        <f ca="1">IF(L103&lt;&gt;"",RANK(L103,L$5:INDIRECT(M$1,TRUE)),"")</f>
        <v/>
      </c>
      <c r="N103" s="111" t="str">
        <f ca="1">IF(AND('Raw Data'!F101&lt;&gt;"",'Raw Data'!F101&lt;&gt;0),ROUNDDOWN('Raw Data'!F101,Title!$M$1),"")</f>
        <v/>
      </c>
      <c r="O103" s="109" t="str">
        <f ca="1">IF(AND('Raw Data'!G101&lt;&gt;"",'Raw Data'!G101&lt;&gt;0),'Raw Data'!G101,"")</f>
        <v/>
      </c>
      <c r="P103" s="97" t="str">
        <f ca="1">IF(AND(N103&gt;0,N103&lt;&gt;""),IF(Title!$K$1=0,ROUNDDOWN((1000*N$1)/N103,2),ROUND((1000*N$1)/N103,2)),IF(N103="","",0))</f>
        <v/>
      </c>
      <c r="Q103" s="51" t="str">
        <f ca="1">IF(OR(N103&lt;&gt;"",O103&lt;&gt;""),RANK(R103,R$5:INDIRECT(Q$1,TRUE)),"")</f>
        <v/>
      </c>
      <c r="R103" s="71" t="str">
        <f t="shared" ca="1" si="134"/>
        <v/>
      </c>
      <c r="S103" s="71" t="str">
        <f t="shared" ca="1" si="113"/>
        <v/>
      </c>
      <c r="T103" s="104" t="str">
        <f ca="1">IF(S103&lt;&gt;"",RANK(S103,S$5:INDIRECT(T$1,TRUE)),"")</f>
        <v/>
      </c>
      <c r="U103" s="111" t="str">
        <f ca="1">IF(AND('Raw Data'!H101&lt;&gt;"",'Raw Data'!H101&lt;&gt;0),ROUNDDOWN('Raw Data'!H101,Title!$M$1),"")</f>
        <v/>
      </c>
      <c r="V103" s="109" t="str">
        <f ca="1">IF(AND('Raw Data'!I101&lt;&gt;"",'Raw Data'!I101&lt;&gt;0),'Raw Data'!I101,"")</f>
        <v/>
      </c>
      <c r="W103" s="97" t="str">
        <f ca="1">IF(AND(U103&gt;0,U103&lt;&gt;""),IF(Title!$K$1=0,ROUNDDOWN((1000*U$1)/U103,2),ROUND((1000*U$1)/U103,2)),IF(U103="","",0))</f>
        <v/>
      </c>
      <c r="X103" s="51" t="str">
        <f ca="1">IF(OR(U103&lt;&gt;"",V103&lt;&gt;""),RANK(Y103,Y$5:INDIRECT(X$1,TRUE)),"")</f>
        <v/>
      </c>
      <c r="Y103" s="71" t="str">
        <f t="shared" ca="1" si="135"/>
        <v/>
      </c>
      <c r="Z103" s="71" t="str">
        <f t="shared" ca="1" si="114"/>
        <v/>
      </c>
      <c r="AA103" s="104" t="str">
        <f ca="1">IF(Z103&lt;&gt;"",RANK(Z103,Z$5:INDIRECT(AA$1,TRUE)),"")</f>
        <v/>
      </c>
      <c r="AB103" s="111" t="str">
        <f ca="1">IF(AND('Raw Data'!J101&lt;&gt;"",'Raw Data'!J101&lt;&gt;0),ROUNDDOWN('Raw Data'!J101,Title!$M$1),"")</f>
        <v/>
      </c>
      <c r="AC103" s="109" t="str">
        <f ca="1">IF(AND('Raw Data'!K101&lt;&gt;"",'Raw Data'!K101&lt;&gt;0),'Raw Data'!K101,"")</f>
        <v/>
      </c>
      <c r="AD103" s="97" t="str">
        <f ca="1">IF(AND(AB103&gt;0,AB103&lt;&gt;""),IF(Title!$K$1=0,ROUNDDOWN((1000*AB$1)/AB103,2),ROUND((1000*AB$1)/AB103,2)),IF(AB103="","",0))</f>
        <v/>
      </c>
      <c r="AE103" s="51" t="str">
        <f ca="1">IF(OR(AB103&lt;&gt;"",AC103&lt;&gt;""),RANK(AF103,AF$5:INDIRECT(AE$1,TRUE)),"")</f>
        <v/>
      </c>
      <c r="AF103" s="71" t="str">
        <f t="shared" ca="1" si="136"/>
        <v/>
      </c>
      <c r="AG103" s="71" t="str">
        <f t="shared" ca="1" si="115"/>
        <v/>
      </c>
      <c r="AH103" s="104" t="str">
        <f ca="1">IF(AG103&lt;&gt;"",RANK(AG103,AG$5:INDIRECT(AH$1,TRUE)),"")</f>
        <v/>
      </c>
      <c r="AI103" s="111" t="str">
        <f ca="1">IF(AND('Raw Data'!L101&lt;&gt;"",'Raw Data'!L101&lt;&gt;0),ROUNDDOWN('Raw Data'!L101,Title!$M$1),"")</f>
        <v/>
      </c>
      <c r="AJ103" s="109" t="str">
        <f ca="1">IF(AND('Raw Data'!M101&lt;&gt;"",'Raw Data'!M101&lt;&gt;0),'Raw Data'!M101,"")</f>
        <v/>
      </c>
      <c r="AK103" s="97" t="str">
        <f ca="1">IF(AND(AI103&gt;0,AI103&lt;&gt;""),IF(Title!$K$1=0,ROUNDDOWN((1000*AI$1)/AI103,2),ROUND((1000*AI$1)/AI103,2)),IF(AI103="","",0))</f>
        <v/>
      </c>
      <c r="AL103" s="51" t="str">
        <f ca="1">IF(OR(AI103&lt;&gt;"",AJ103&lt;&gt;""),RANK(AM103,AM$5:INDIRECT(AL$1,TRUE)),"")</f>
        <v/>
      </c>
      <c r="AM103" s="71" t="str">
        <f t="shared" ca="1" si="137"/>
        <v/>
      </c>
      <c r="AN103" s="71" t="str">
        <f t="shared" ca="1" si="116"/>
        <v/>
      </c>
      <c r="AO103" s="104" t="str">
        <f ca="1">IF(AN103&lt;&gt;"",RANK(AN103,AN$5:INDIRECT(AO$1,TRUE)),"")</f>
        <v/>
      </c>
      <c r="AP103" s="111" t="str">
        <f ca="1">IF(AND('Raw Data'!N101&lt;&gt;"",'Raw Data'!N101&lt;&gt;0),ROUNDDOWN('Raw Data'!N101,Title!$M$1),"")</f>
        <v/>
      </c>
      <c r="AQ103" s="109" t="str">
        <f ca="1">IF(AND('Raw Data'!O101&lt;&gt;"",'Raw Data'!O101&lt;&gt;0),'Raw Data'!O101,"")</f>
        <v/>
      </c>
      <c r="AR103" s="97" t="str">
        <f ca="1">IF(AND(AP103&gt;0,AP103&lt;&gt;""),IF(Title!$K$1=0,ROUNDDOWN((1000*AP$1)/AP103,2),ROUND((1000*AP$1)/AP103,2)),IF(AP103="","",0))</f>
        <v/>
      </c>
      <c r="AS103" s="51" t="str">
        <f ca="1">IF(OR(AP103&lt;&gt;"",AQ103&lt;&gt;""),RANK(AT103,AT$5:INDIRECT(AS$1,TRUE)),"")</f>
        <v/>
      </c>
      <c r="AT103" s="71" t="str">
        <f t="shared" ca="1" si="138"/>
        <v/>
      </c>
      <c r="AU103" s="71" t="str">
        <f t="shared" ca="1" si="117"/>
        <v/>
      </c>
      <c r="AV103" s="104" t="str">
        <f ca="1">IF(AU103&lt;&gt;"",RANK(AU103,AU$5:INDIRECT(AV$1,TRUE)),"")</f>
        <v/>
      </c>
      <c r="AW103" s="111" t="str">
        <f ca="1">IF(AND('Raw Data'!P101&lt;&gt;"",'Raw Data'!P101&lt;&gt;0),ROUNDDOWN('Raw Data'!P101,Title!$M$1),"")</f>
        <v/>
      </c>
      <c r="AX103" s="109" t="str">
        <f ca="1">IF(AND('Raw Data'!Q101&lt;&gt;"",'Raw Data'!Q101&lt;&gt;0),'Raw Data'!Q101,"")</f>
        <v/>
      </c>
      <c r="AY103" s="97" t="str">
        <f ca="1">IF(AND(AW103&gt;0,AW103&lt;&gt;""),IF(Title!$K$1=0,ROUNDDOWN((1000*AW$1)/AW103,2),ROUND((1000*AW$1)/AW103,2)),IF(AW103="","",0))</f>
        <v/>
      </c>
      <c r="AZ103" s="51" t="str">
        <f ca="1">IF(OR(AW103&lt;&gt;"",AX103&lt;&gt;""),RANK(BA103,BA$5:INDIRECT(AZ$1,TRUE)),"")</f>
        <v/>
      </c>
      <c r="BA103" s="71" t="str">
        <f t="shared" ca="1" si="139"/>
        <v/>
      </c>
      <c r="BB103" s="71" t="str">
        <f t="shared" ca="1" si="118"/>
        <v/>
      </c>
      <c r="BC103" s="104" t="str">
        <f ca="1">IF(BB103&lt;&gt;"",RANK(BB103,BB$5:INDIRECT(BC$1,TRUE)),"")</f>
        <v/>
      </c>
      <c r="BD103" s="111" t="str">
        <f ca="1">IF(AND('Raw Data'!R101&lt;&gt;"",'Raw Data'!R101&lt;&gt;0),ROUNDDOWN('Raw Data'!R101,Title!$M$1),"")</f>
        <v/>
      </c>
      <c r="BE103" s="109" t="str">
        <f ca="1">IF(AND('Raw Data'!S101&lt;&gt;"",'Raw Data'!S101&lt;&gt;0),'Raw Data'!S101,"")</f>
        <v/>
      </c>
      <c r="BF103" s="97" t="str">
        <f ca="1">IF(AND(BD103&gt;0,BD103&lt;&gt;""),IF(Title!$K$1=0,ROUNDDOWN((1000*BD$1)/BD103,2),ROUND((1000*BD$1)/BD103,2)),IF(BD103="","",0))</f>
        <v/>
      </c>
      <c r="BG103" s="51" t="str">
        <f ca="1">IF(OR(BD103&lt;&gt;"",BE103&lt;&gt;""),RANK(BH103,BH$5:INDIRECT(BG$1,TRUE)),"")</f>
        <v/>
      </c>
      <c r="BH103" s="71" t="str">
        <f t="shared" ca="1" si="140"/>
        <v/>
      </c>
      <c r="BI103" s="71" t="str">
        <f t="shared" ca="1" si="119"/>
        <v/>
      </c>
      <c r="BJ103" s="104" t="str">
        <f ca="1">IF(BI103&lt;&gt;"",RANK(BI103,BI$5:INDIRECT(BJ$1,TRUE)),"")</f>
        <v/>
      </c>
      <c r="BK103" s="111" t="str">
        <f ca="1">IF(AND('Raw Data'!T101&lt;&gt;"",'Raw Data'!T101&lt;&gt;0),ROUNDDOWN('Raw Data'!T101,Title!$M$1),"")</f>
        <v/>
      </c>
      <c r="BL103" s="109" t="str">
        <f ca="1">IF(AND('Raw Data'!U101&lt;&gt;"",'Raw Data'!U101&lt;&gt;0),'Raw Data'!U101,"")</f>
        <v/>
      </c>
      <c r="BM103" s="97" t="str">
        <f t="shared" ca="1" si="141"/>
        <v/>
      </c>
      <c r="BN103" s="51" t="str">
        <f ca="1">IF(OR(BK103&lt;&gt;"",BL103&lt;&gt;""),RANK(BO103,BO$5:INDIRECT(BN$1,TRUE)),"")</f>
        <v/>
      </c>
      <c r="BO103" s="71" t="str">
        <f t="shared" ca="1" si="142"/>
        <v/>
      </c>
      <c r="BP103" s="71" t="str">
        <f t="shared" ca="1" si="120"/>
        <v/>
      </c>
      <c r="BQ103" s="104" t="str">
        <f ca="1">IF(BP103&lt;&gt;"",RANK(BP103,BP$5:INDIRECT(BQ$1,TRUE)),"")</f>
        <v/>
      </c>
      <c r="BR103" s="111" t="str">
        <f ca="1">IF(AND('Raw Data'!V101&lt;&gt;"",'Raw Data'!V101&lt;&gt;0),ROUNDDOWN('Raw Data'!V101,Title!$M$1),"")</f>
        <v/>
      </c>
      <c r="BS103" s="109" t="str">
        <f ca="1">IF(AND('Raw Data'!W101&lt;&gt;"",'Raw Data'!W101&lt;&gt;0),'Raw Data'!W101,"")</f>
        <v/>
      </c>
      <c r="BT103" s="97" t="str">
        <f ca="1">IF(AND(BR103&gt;0,BR103&lt;&gt;""),IF(Title!$K$1=0,ROUNDDOWN((1000*BR$1)/BR103,2),ROUND((1000*BR$1)/BR103,2)),IF(BR103="","",0))</f>
        <v/>
      </c>
      <c r="BU103" s="51" t="str">
        <f ca="1">IF(OR(BR103&lt;&gt;"",BS103&lt;&gt;""),RANK(BV103,BV$5:INDIRECT(BU$1,TRUE)),"")</f>
        <v/>
      </c>
      <c r="BV103" s="71" t="str">
        <f t="shared" ca="1" si="143"/>
        <v/>
      </c>
      <c r="BW103" s="71" t="str">
        <f t="shared" ca="1" si="121"/>
        <v/>
      </c>
      <c r="BX103" s="104" t="str">
        <f ca="1">IF(BW103&lt;&gt;"",RANK(BW103,BW$5:INDIRECT(BX$1,TRUE)),"")</f>
        <v/>
      </c>
      <c r="BY103" s="111" t="str">
        <f ca="1">IF(AND('Raw Data'!X101&lt;&gt;"",'Raw Data'!X101&lt;&gt;0),ROUNDDOWN('Raw Data'!X101,Title!$M$1),"")</f>
        <v/>
      </c>
      <c r="BZ103" s="109" t="str">
        <f ca="1">IF(AND('Raw Data'!Y101&lt;&gt;"",'Raw Data'!Y101&lt;&gt;0),'Raw Data'!Y101,"")</f>
        <v/>
      </c>
      <c r="CA103" s="97" t="str">
        <f ca="1">IF(AND(BY103&gt;0,BY103&lt;&gt;""),IF(Title!$K$1=0,ROUNDDOWN((1000*BY$1)/BY103,2),ROUND((1000*BY$1)/BY103,2)),IF(BY103="","",0))</f>
        <v/>
      </c>
      <c r="CB103" s="51" t="str">
        <f ca="1">IF(OR(BY103&lt;&gt;"",BZ103&lt;&gt;""),RANK(CC103,CC$5:INDIRECT(CB$1,TRUE)),"")</f>
        <v/>
      </c>
      <c r="CC103" s="71" t="str">
        <f t="shared" ca="1" si="144"/>
        <v/>
      </c>
      <c r="CD103" s="71" t="str">
        <f t="shared" ca="1" si="122"/>
        <v/>
      </c>
      <c r="CE103" s="104" t="str">
        <f ca="1">IF(CD103&lt;&gt;"",RANK(CD103,CD$5:INDIRECT(CE$1,TRUE)),"")</f>
        <v/>
      </c>
      <c r="CF103" s="111" t="str">
        <f ca="1">IF(AND('Raw Data'!Z101&lt;&gt;"",'Raw Data'!Z101&lt;&gt;0),ROUNDDOWN('Raw Data'!Z101,Title!$M$1),"")</f>
        <v/>
      </c>
      <c r="CG103" s="109" t="str">
        <f ca="1">IF(AND('Raw Data'!AA101&lt;&gt;"",'Raw Data'!AA101&lt;&gt;0),'Raw Data'!AA101,"")</f>
        <v/>
      </c>
      <c r="CH103" s="97" t="str">
        <f ca="1">IF(AND(CF103&gt;0,CF103&lt;&gt;""),IF(Title!$K$1=0,ROUNDDOWN((1000*CF$1)/CF103,2),ROUND((1000*CF$1)/CF103,2)),IF(CF103="","",0))</f>
        <v/>
      </c>
      <c r="CI103" s="51" t="str">
        <f ca="1">IF(OR(CF103&lt;&gt;"",CG103&lt;&gt;""),RANK(CJ103,CJ$5:INDIRECT(CI$1,TRUE)),"")</f>
        <v/>
      </c>
      <c r="CJ103" s="71" t="str">
        <f t="shared" ca="1" si="145"/>
        <v/>
      </c>
      <c r="CK103" s="71" t="str">
        <f t="shared" ca="1" si="123"/>
        <v/>
      </c>
      <c r="CL103" s="104" t="str">
        <f ca="1">IF(CK103&lt;&gt;"",RANK(CK103,CK$5:INDIRECT(CL$1,TRUE)),"")</f>
        <v/>
      </c>
      <c r="CM103" s="111" t="str">
        <f ca="1">IF(AND('Raw Data'!AB101&lt;&gt;"",'Raw Data'!AB101&lt;&gt;0),ROUNDDOWN('Raw Data'!AB101,Title!$M$1),"")</f>
        <v/>
      </c>
      <c r="CN103" s="109" t="str">
        <f ca="1">IF(AND('Raw Data'!AC101&lt;&gt;"",'Raw Data'!AC101&lt;&gt;0),'Raw Data'!AC101,"")</f>
        <v/>
      </c>
      <c r="CO103" s="97" t="str">
        <f ca="1">IF(AND(CM103&gt;0,CM103&lt;&gt;""),IF(Title!$K$1=0,ROUNDDOWN((1000*CM$1)/CM103,2),ROUND((1000*CM$1)/CM103,2)),IF(CM103="","",0))</f>
        <v/>
      </c>
      <c r="CP103" s="51" t="str">
        <f ca="1">IF(OR(CM103&lt;&gt;"",CN103&lt;&gt;""),RANK(CQ103,CQ$5:INDIRECT(CP$1,TRUE)),"")</f>
        <v/>
      </c>
      <c r="CQ103" s="71" t="str">
        <f t="shared" ca="1" si="146"/>
        <v/>
      </c>
      <c r="CR103" s="71" t="str">
        <f t="shared" ca="1" si="124"/>
        <v/>
      </c>
      <c r="CS103" s="104" t="str">
        <f ca="1">IF(CR103&lt;&gt;"",RANK(CR103,CR$5:INDIRECT(CS$1,TRUE)),"")</f>
        <v/>
      </c>
      <c r="CT103" s="111" t="str">
        <f ca="1">IF(AND('Raw Data'!AD101&lt;&gt;"",'Raw Data'!AD101&lt;&gt;0),ROUNDDOWN('Raw Data'!AD101,Title!$M$1),"")</f>
        <v/>
      </c>
      <c r="CU103" s="109" t="str">
        <f ca="1">IF(AND('Raw Data'!AE101&lt;&gt;"",'Raw Data'!AE101&lt;&gt;0),'Raw Data'!AE101,"")</f>
        <v/>
      </c>
      <c r="CV103" s="97" t="str">
        <f ca="1">IF(AND(CT103&gt;0,CT103&lt;&gt;""),IF(Title!$K$1=0,ROUNDDOWN((1000*CT$1)/CT103,2),ROUND((1000*CT$1)/CT103,2)),IF(CT103="","",0))</f>
        <v/>
      </c>
      <c r="CW103" s="51" t="str">
        <f ca="1">IF(OR(CT103&lt;&gt;"",CU103&lt;&gt;""),RANK(CX103,CX$5:INDIRECT(CW$1,TRUE)),"")</f>
        <v/>
      </c>
      <c r="CX103" s="71" t="str">
        <f t="shared" ca="1" si="147"/>
        <v/>
      </c>
      <c r="CY103" s="71" t="str">
        <f t="shared" ca="1" si="125"/>
        <v/>
      </c>
      <c r="CZ103" s="104" t="str">
        <f ca="1">IF(CY103&lt;&gt;"",RANK(CY103,CY$5:INDIRECT(CZ$1,TRUE)),"")</f>
        <v/>
      </c>
      <c r="DA103" s="111" t="str">
        <f ca="1">IF(AND('Raw Data'!AF101&lt;&gt;"",'Raw Data'!AF101&lt;&gt;0),ROUNDDOWN('Raw Data'!AF101,Title!$M$1),"")</f>
        <v/>
      </c>
      <c r="DB103" s="109" t="str">
        <f ca="1">IF(AND('Raw Data'!AG101&lt;&gt;"",'Raw Data'!AG101&lt;&gt;0),'Raw Data'!AG101,"")</f>
        <v/>
      </c>
      <c r="DC103" s="97" t="str">
        <f ca="1">IF(AND(DA103&gt;0,DA103&lt;&gt;""),IF(Title!$K$1=0,ROUNDDOWN((1000*DA$1)/DA103,2),ROUND((1000*DA$1)/DA103,2)),IF(DA103="","",0))</f>
        <v/>
      </c>
      <c r="DD103" s="51" t="str">
        <f ca="1">IF(OR(DA103&lt;&gt;"",DB103&lt;&gt;""),RANK(DE103,DE$5:INDIRECT(DD$1,TRUE)),"")</f>
        <v/>
      </c>
      <c r="DE103" s="71" t="str">
        <f t="shared" ca="1" si="148"/>
        <v/>
      </c>
      <c r="DF103" s="71" t="str">
        <f t="shared" ca="1" si="126"/>
        <v/>
      </c>
      <c r="DG103" s="104" t="str">
        <f ca="1">IF(DF103&lt;&gt;"",RANK(DF103,DF$5:INDIRECT(DG$1,TRUE)),"")</f>
        <v/>
      </c>
      <c r="DH103" s="111" t="str">
        <f ca="1">IF(AND('Raw Data'!AH101&lt;&gt;"",'Raw Data'!AH101&lt;&gt;0),ROUNDDOWN('Raw Data'!AH101,Title!$M$1),"")</f>
        <v/>
      </c>
      <c r="DI103" s="109" t="str">
        <f ca="1">IF(AND('Raw Data'!AI101&lt;&gt;"",'Raw Data'!AI101&lt;&gt;0),'Raw Data'!AI101,"")</f>
        <v/>
      </c>
      <c r="DJ103" s="97" t="str">
        <f ca="1">IF(AND(DH103&gt;0,DH103&lt;&gt;""),IF(Title!$K$1=0,ROUNDDOWN((1000*DH$1)/DH103,2),ROUND((1000*DH$1)/DH103,2)),IF(DH103="","",0))</f>
        <v/>
      </c>
      <c r="DK103" s="51" t="str">
        <f ca="1">IF(OR(DH103&lt;&gt;"",DI103&lt;&gt;""),RANK(DL103,DL$5:INDIRECT(DK$1,TRUE)),"")</f>
        <v/>
      </c>
      <c r="DL103" s="71" t="str">
        <f t="shared" ca="1" si="149"/>
        <v/>
      </c>
      <c r="DM103" s="71" t="str">
        <f t="shared" ca="1" si="127"/>
        <v/>
      </c>
      <c r="DN103" s="104" t="str">
        <f ca="1">IF(DM103&lt;&gt;"",RANK(DM103,DM$5:INDIRECT(DN$1,TRUE)),"")</f>
        <v/>
      </c>
      <c r="DO103" s="111" t="str">
        <f ca="1">IF(AND('Raw Data'!AJ101&lt;&gt;"",'Raw Data'!AJ101&lt;&gt;0),ROUNDDOWN('Raw Data'!AJ101,Title!$M$1),"")</f>
        <v/>
      </c>
      <c r="DP103" s="109" t="str">
        <f ca="1">IF(AND('Raw Data'!AK101&lt;&gt;"",'Raw Data'!AK101&lt;&gt;0),'Raw Data'!AK101,"")</f>
        <v/>
      </c>
      <c r="DQ103" s="97" t="str">
        <f ca="1">IF(AND(DO103&gt;0,DO103&lt;&gt;""),IF(Title!$K$1=0,ROUNDDOWN((1000*DO$1)/DO103,2),ROUND((1000*DO$1)/DO103,2)),IF(DO103="","",0))</f>
        <v/>
      </c>
      <c r="DR103" s="51" t="str">
        <f ca="1">IF(OR(DO103&lt;&gt;"",DP103&lt;&gt;""),RANK(DS103,DS$5:INDIRECT(DR$1,TRUE)),"")</f>
        <v/>
      </c>
      <c r="DS103" s="71" t="str">
        <f t="shared" ca="1" si="150"/>
        <v/>
      </c>
      <c r="DT103" s="71" t="str">
        <f t="shared" ca="1" si="128"/>
        <v/>
      </c>
      <c r="DU103" s="104" t="str">
        <f ca="1">IF(DT103&lt;&gt;"",RANK(DT103,DT$5:INDIRECT(DU$1,TRUE)),"")</f>
        <v/>
      </c>
      <c r="DV103" s="111" t="str">
        <f ca="1">IF(AND('Raw Data'!AL101&lt;&gt;"",'Raw Data'!AL101&lt;&gt;0),ROUNDDOWN('Raw Data'!AL101,Title!$M$1),"")</f>
        <v/>
      </c>
      <c r="DW103" s="109" t="str">
        <f ca="1">IF(AND('Raw Data'!AM101&lt;&gt;"",'Raw Data'!AM101&lt;&gt;0),'Raw Data'!AM101,"")</f>
        <v/>
      </c>
      <c r="DX103" s="97" t="str">
        <f ca="1">IF(AND(DV103&gt;0,DV103&lt;&gt;""),IF(Title!$K$1=0,ROUNDDOWN((1000*DV$1)/DV103,2),ROUND((1000*DV$1)/DV103,2)),IF(DV103="","",0))</f>
        <v/>
      </c>
      <c r="DY103" s="51" t="str">
        <f ca="1">IF(OR(DV103&lt;&gt;"",DW103&lt;&gt;""),RANK(DZ103,DZ$5:INDIRECT(DY$1,TRUE)),"")</f>
        <v/>
      </c>
      <c r="DZ103" s="71" t="str">
        <f t="shared" ca="1" si="151"/>
        <v/>
      </c>
      <c r="EA103" s="71" t="str">
        <f t="shared" ca="1" si="129"/>
        <v/>
      </c>
      <c r="EB103" s="104" t="str">
        <f ca="1">IF(EA103&lt;&gt;"",RANK(EA103,EA$5:INDIRECT(EB$1,TRUE)),"")</f>
        <v/>
      </c>
      <c r="EC103" s="111" t="str">
        <f ca="1">IF(AND('Raw Data'!AN101&lt;&gt;"",'Raw Data'!AN101&lt;&gt;0),ROUNDDOWN('Raw Data'!AN101,Title!$M$1),"")</f>
        <v/>
      </c>
      <c r="ED103" s="109" t="str">
        <f ca="1">IF(AND('Raw Data'!AO101&lt;&gt;"",'Raw Data'!AO101&lt;&gt;0),'Raw Data'!AO101,"")</f>
        <v/>
      </c>
      <c r="EE103" s="97" t="str">
        <f ca="1">IF(AND(EC103&gt;0,EC103&lt;&gt;""),IF(Title!$K$1=0,ROUNDDOWN((1000*EC$1)/EC103,2),ROUND((1000*EC$1)/EC103,2)),IF(EC103="","",0))</f>
        <v/>
      </c>
      <c r="EF103" s="51" t="str">
        <f ca="1">IF(OR(EC103&lt;&gt;"",ED103&lt;&gt;""),RANK(EG103,EG$5:INDIRECT(EF$1,TRUE)),"")</f>
        <v/>
      </c>
      <c r="EG103" s="71" t="str">
        <f t="shared" ca="1" si="152"/>
        <v/>
      </c>
      <c r="EH103" s="71" t="str">
        <f t="shared" ca="1" si="130"/>
        <v/>
      </c>
      <c r="EI103" s="104" t="str">
        <f ca="1">IF(EH103&lt;&gt;"",RANK(EH103,EH$5:INDIRECT(EI$1,TRUE)),"")</f>
        <v/>
      </c>
      <c r="EJ103" s="111" t="str">
        <f ca="1">IF(AND('Raw Data'!AP101&lt;&gt;"",'Raw Data'!AP101&lt;&gt;0),ROUNDDOWN('Raw Data'!AP101,Title!$M$1),"")</f>
        <v/>
      </c>
      <c r="EK103" s="106" t="str">
        <f ca="1">IF(AND('Raw Data'!AQ101&lt;&gt;"",'Raw Data'!AQ101&lt;&gt;0),'Raw Data'!AQ101,"")</f>
        <v/>
      </c>
      <c r="EL103" s="97" t="str">
        <f ca="1">IF(AND(EJ103&gt;0,EJ103&lt;&gt;""),IF(Title!$K$1=0,ROUNDDOWN((1000*EJ$1)/EJ103,2),ROUND((1000*EJ$1)/EJ103,2)),IF(EJ103="","",0))</f>
        <v/>
      </c>
      <c r="EM103" s="51" t="str">
        <f ca="1">IF(OR(EJ103&lt;&gt;"",EK103&lt;&gt;""),RANK(EN103,EN$5:INDIRECT(EM$1,TRUE)),"")</f>
        <v/>
      </c>
      <c r="EN103" s="71" t="str">
        <f t="shared" ca="1" si="153"/>
        <v/>
      </c>
      <c r="EO103" s="71" t="str">
        <f t="shared" ca="1" si="131"/>
        <v/>
      </c>
      <c r="EP103" s="104" t="str">
        <f ca="1">IF(EO103&lt;&gt;"",RANK(EO103,EO$5:INDIRECT(EP$1,TRUE)),"")</f>
        <v/>
      </c>
      <c r="EQ103" s="51" t="str">
        <f t="shared" ca="1" si="154"/>
        <v>$ER$103:$FC$103</v>
      </c>
      <c r="ER103" s="71">
        <f t="shared" si="155"/>
        <v>0</v>
      </c>
      <c r="ES103" s="71">
        <f t="shared" ca="1" si="156"/>
        <v>0</v>
      </c>
      <c r="ET103" s="71">
        <f t="shared" ca="1" si="157"/>
        <v>0</v>
      </c>
      <c r="EU103" s="71">
        <f t="shared" ca="1" si="158"/>
        <v>0</v>
      </c>
      <c r="EV103" s="71">
        <f t="shared" ca="1" si="159"/>
        <v>0</v>
      </c>
      <c r="EW103" s="71">
        <f t="shared" ca="1" si="160"/>
        <v>0</v>
      </c>
      <c r="EX103" s="71">
        <f t="shared" ca="1" si="161"/>
        <v>0</v>
      </c>
      <c r="EY103" s="71">
        <f t="shared" ca="1" si="162"/>
        <v>0</v>
      </c>
      <c r="EZ103" s="71">
        <f t="shared" ca="1" si="163"/>
        <v>0</v>
      </c>
      <c r="FA103" s="71">
        <f t="shared" ca="1" si="164"/>
        <v>0</v>
      </c>
      <c r="FB103" s="71">
        <f t="shared" ca="1" si="165"/>
        <v>0</v>
      </c>
      <c r="FC103" s="71">
        <f t="shared" ca="1" si="166"/>
        <v>0</v>
      </c>
      <c r="FD103" s="71">
        <f t="shared" ca="1" si="167"/>
        <v>0</v>
      </c>
      <c r="FE103" s="71">
        <f t="shared" ca="1" si="168"/>
        <v>0</v>
      </c>
      <c r="FF103" s="71">
        <f t="shared" ca="1" si="169"/>
        <v>0</v>
      </c>
      <c r="FG103" s="71">
        <f t="shared" ca="1" si="170"/>
        <v>0</v>
      </c>
      <c r="FH103" s="71">
        <f t="shared" ca="1" si="171"/>
        <v>0</v>
      </c>
      <c r="FI103" s="71">
        <f t="shared" ca="1" si="172"/>
        <v>0</v>
      </c>
      <c r="FJ103" s="71">
        <f t="shared" ca="1" si="173"/>
        <v>0</v>
      </c>
      <c r="FK103" s="71">
        <f t="shared" ca="1" si="174"/>
        <v>0</v>
      </c>
      <c r="FL103" s="51" t="str">
        <f t="shared" si="175"/>
        <v>$FM$103:$FX$103</v>
      </c>
      <c r="FM103" s="72">
        <f t="shared" si="176"/>
        <v>0</v>
      </c>
      <c r="FN103" s="51">
        <f t="shared" si="177"/>
        <v>0</v>
      </c>
      <c r="FO103" s="51">
        <f t="shared" si="178"/>
        <v>0</v>
      </c>
      <c r="FP103" s="51">
        <f t="shared" si="179"/>
        <v>0</v>
      </c>
      <c r="FQ103" s="51">
        <f t="shared" si="180"/>
        <v>0</v>
      </c>
      <c r="FR103" s="51">
        <f t="shared" si="181"/>
        <v>0</v>
      </c>
      <c r="FS103" s="51">
        <f t="shared" si="182"/>
        <v>0</v>
      </c>
      <c r="FT103" s="51">
        <f t="shared" si="183"/>
        <v>0</v>
      </c>
      <c r="FU103" s="51">
        <f t="shared" si="184"/>
        <v>0</v>
      </c>
      <c r="FV103" s="51">
        <f t="shared" si="185"/>
        <v>0</v>
      </c>
      <c r="FW103" s="51">
        <f t="shared" si="186"/>
        <v>0</v>
      </c>
      <c r="FX103" s="51">
        <f t="shared" si="187"/>
        <v>0</v>
      </c>
      <c r="FY103" s="51">
        <f t="shared" si="188"/>
        <v>0</v>
      </c>
      <c r="FZ103" s="51">
        <f t="shared" si="189"/>
        <v>0</v>
      </c>
      <c r="GA103" s="51">
        <f t="shared" si="190"/>
        <v>0</v>
      </c>
      <c r="GB103" s="51">
        <f t="shared" si="191"/>
        <v>0</v>
      </c>
      <c r="GC103" s="51">
        <f t="shared" si="192"/>
        <v>0</v>
      </c>
      <c r="GD103" s="51">
        <f t="shared" si="193"/>
        <v>0</v>
      </c>
      <c r="GE103" s="51">
        <f t="shared" si="194"/>
        <v>0</v>
      </c>
      <c r="GF103" s="51">
        <f t="shared" si="195"/>
        <v>0</v>
      </c>
      <c r="GG103" s="51" t="str">
        <f t="shared" si="196"/>
        <v>GS103</v>
      </c>
      <c r="GH103" s="71">
        <f ca="1">GetDiscardScore($ER103:ER103,GH$1)</f>
        <v>0</v>
      </c>
      <c r="GI103" s="71">
        <f ca="1">GetDiscardScore($ER103:ES103,GI$1)</f>
        <v>0</v>
      </c>
      <c r="GJ103" s="71">
        <f ca="1">GetDiscardScore($ER103:ET103,GJ$1)</f>
        <v>0</v>
      </c>
      <c r="GK103" s="71">
        <f ca="1">GetDiscardScore($ER103:EU103,GK$1)</f>
        <v>0</v>
      </c>
      <c r="GL103" s="71">
        <f ca="1">GetDiscardScore($ER103:EV103,GL$1)</f>
        <v>0</v>
      </c>
      <c r="GM103" s="71">
        <f ca="1">GetDiscardScore($ER103:EW103,GM$1)</f>
        <v>0</v>
      </c>
      <c r="GN103" s="71">
        <f ca="1">GetDiscardScore($ER103:EX103,GN$1)</f>
        <v>0</v>
      </c>
      <c r="GO103" s="71">
        <f ca="1">GetDiscardScore($ER103:EY103,GO$1)</f>
        <v>0</v>
      </c>
      <c r="GP103" s="71">
        <f ca="1">GetDiscardScore($ER103:EZ103,GP$1)</f>
        <v>0</v>
      </c>
      <c r="GQ103" s="71">
        <f ca="1">GetDiscardScore($ER103:FA103,GQ$1)</f>
        <v>0</v>
      </c>
      <c r="GR103" s="71">
        <f ca="1">GetDiscardScore($ER103:FB103,GR$1)</f>
        <v>0</v>
      </c>
      <c r="GS103" s="71">
        <f ca="1">GetDiscardScore($ER103:FC103,GS$1)</f>
        <v>0</v>
      </c>
      <c r="GT103" s="71">
        <f ca="1">GetDiscardScore($ER103:FD103,GT$1)</f>
        <v>0</v>
      </c>
      <c r="GU103" s="71">
        <f ca="1">GetDiscardScore($ER103:FE103,GU$1)</f>
        <v>0</v>
      </c>
      <c r="GV103" s="71">
        <f ca="1">GetDiscardScore($ER103:FF103,GV$1)</f>
        <v>0</v>
      </c>
      <c r="GW103" s="71">
        <f ca="1">GetDiscardScore($ER103:FG103,GW$1)</f>
        <v>0</v>
      </c>
      <c r="GX103" s="71">
        <f ca="1">GetDiscardScore($ER103:FH103,GX$1)</f>
        <v>0</v>
      </c>
      <c r="GY103" s="71">
        <f ca="1">GetDiscardScore($ER103:FI103,GY$1)</f>
        <v>0</v>
      </c>
      <c r="GZ103" s="71">
        <f ca="1">GetDiscardScore($ER103:FJ103,GZ$1)</f>
        <v>0</v>
      </c>
      <c r="HA103" s="71">
        <f ca="1">GetDiscardScore($ER103:FK103,HA$1)</f>
        <v>0</v>
      </c>
      <c r="HB103" s="73" t="str">
        <f t="shared" ca="1" si="197"/>
        <v/>
      </c>
      <c r="HC103" s="72" t="str">
        <f ca="1">IF(HB103&lt;&gt;"",RANK(HB103,HB$5:INDIRECT(HC$1,TRUE),0),"")</f>
        <v/>
      </c>
      <c r="HD103" s="70" t="str">
        <f t="shared" ca="1" si="198"/>
        <v/>
      </c>
    </row>
    <row r="104" spans="1:212" s="82" customFormat="1">
      <c r="A104" s="80"/>
      <c r="B104" s="80"/>
      <c r="C104" s="81"/>
      <c r="D104" s="80"/>
      <c r="E104" s="80"/>
      <c r="G104" s="83"/>
      <c r="I104" s="84"/>
      <c r="L104" s="84"/>
      <c r="N104" s="85"/>
      <c r="U104" s="86"/>
      <c r="V104" s="88"/>
      <c r="W104" s="84"/>
      <c r="AB104" s="85"/>
      <c r="AC104" s="88"/>
      <c r="AI104" s="85"/>
      <c r="AP104" s="85"/>
      <c r="AW104" s="85"/>
      <c r="BD104" s="85"/>
      <c r="BK104" s="85"/>
      <c r="BR104" s="85"/>
      <c r="BY104" s="85"/>
      <c r="CF104" s="85"/>
      <c r="CM104" s="85"/>
      <c r="CT104" s="85"/>
      <c r="DA104" s="85"/>
      <c r="DH104" s="85"/>
      <c r="DO104" s="85"/>
      <c r="DV104" s="85"/>
      <c r="EC104" s="85"/>
      <c r="EJ104" s="85"/>
      <c r="HB104" s="87"/>
      <c r="HC104" s="88"/>
    </row>
    <row r="105" spans="1:212" s="54" customFormat="1" ht="11.25">
      <c r="A105" s="121" t="s">
        <v>180</v>
      </c>
      <c r="B105" s="122"/>
      <c r="C105" s="122"/>
      <c r="D105" s="122"/>
      <c r="E105" s="122"/>
      <c r="F105" s="123"/>
      <c r="G105" s="117">
        <f ca="1">IF(NumberOfRoundsFlown(Rawdata)&gt;0,MAX(G5:G103),"")</f>
        <v>57.08</v>
      </c>
      <c r="I105" s="118"/>
      <c r="L105" s="118"/>
      <c r="N105" s="119">
        <f ca="1">IF(NumberOfRoundsFlown(Rawdata)&gt;1,MAX(N5:N103),"")</f>
        <v>63.82</v>
      </c>
      <c r="U105" s="119">
        <f ca="1">IF(NumberOfRoundsFlown(Rawdata)&gt;2,MAX(U5:U103),"")</f>
        <v>64.12</v>
      </c>
      <c r="V105" s="57"/>
      <c r="W105" s="118"/>
      <c r="AB105" s="119">
        <f ca="1">IF(NumberOfRoundsFlown(Rawdata)&gt;3,MAX(AB5:AB103),"")</f>
        <v>60.22</v>
      </c>
      <c r="AC105" s="57"/>
      <c r="AI105" s="119">
        <f ca="1">IF(NumberOfRoundsFlown(Rawdata)&gt;4,MAX(AI5:AI103),"")</f>
        <v>54.76</v>
      </c>
      <c r="AP105" s="119">
        <f ca="1">IF(NumberOfRoundsFlown(Rawdata)&gt;5,MAX(AP5:AP103),"")</f>
        <v>53.26</v>
      </c>
      <c r="AW105" s="119">
        <f ca="1">IF(NumberOfRoundsFlown(Rawdata)&gt;6,MAX(AW5:AW103),"")</f>
        <v>62.55</v>
      </c>
      <c r="BD105" s="119">
        <f ca="1">IF(NumberOfRoundsFlown(Rawdata)&gt;7,MAX(BD5:BD103),"")</f>
        <v>55.83</v>
      </c>
      <c r="BK105" s="119">
        <f ca="1">IF(NumberOfRoundsFlown(Rawdata)&gt;8,MAX(BK5:BK103),"")</f>
        <v>57.74</v>
      </c>
      <c r="BR105" s="119">
        <f ca="1">IF(NumberOfRoundsFlown(Rawdata)&gt;9,MAX(BR5:BR103),"")</f>
        <v>53.99</v>
      </c>
      <c r="BY105" s="119">
        <f ca="1">IF(NumberOfRoundsFlown(Rawdata)&gt;10,MAX(BY5:BY103),"")</f>
        <v>68.91</v>
      </c>
      <c r="CF105" s="119">
        <f ca="1">IF(NumberOfRoundsFlown(Rawdata)&gt;11,MAX(CF5:CF103),"")</f>
        <v>81.290000000000006</v>
      </c>
      <c r="CM105" s="119" t="str">
        <f ca="1">IF(NumberOfRoundsFlown(Rawdata)&gt;12,MAX(CM5:CM103),"")</f>
        <v/>
      </c>
      <c r="CT105" s="119" t="str">
        <f ca="1">IF(NumberOfRoundsFlown(Rawdata)&gt;13,MAX(CT5:CT103),"")</f>
        <v/>
      </c>
      <c r="DA105" s="119" t="str">
        <f ca="1">IF(NumberOfRoundsFlown(Rawdata)&gt;14,MAX(DA5:DA103),"")</f>
        <v/>
      </c>
      <c r="DH105" s="119" t="str">
        <f ca="1">IF(NumberOfRoundsFlown(Rawdata)&gt;15,MAX(DH5:DH103),"")</f>
        <v/>
      </c>
      <c r="DO105" s="119" t="str">
        <f ca="1">IF(NumberOfRoundsFlown(Rawdata)&gt;16,MAX(DO5:DO103),"")</f>
        <v/>
      </c>
      <c r="DV105" s="119" t="str">
        <f ca="1">IF(NumberOfRoundsFlown(Rawdata)&gt;17,MAX(DV5:DV103),"")</f>
        <v/>
      </c>
      <c r="EC105" s="119" t="str">
        <f ca="1">IF(NumberOfRoundsFlown(Rawdata)&gt;18,MAX(EC5:EC103),"")</f>
        <v/>
      </c>
      <c r="EJ105" s="119" t="str">
        <f ca="1">IF(NumberOfRoundsFlown(Rawdata)&gt;19,MAX(EJ5:EJ103),"")</f>
        <v/>
      </c>
      <c r="HB105" s="117">
        <f ca="1">IF(NumberOfRoundsFlown(Rawdata)&gt;0,MAX(G105,N105,U105,AB105,AI105,AP105,AW105,BD105,BK105,BR105,BY105,CF105,CM105,CT105,DA105,DH105,DO105,DV105,EC105,EJ105),"")</f>
        <v>81.290000000000006</v>
      </c>
      <c r="HC105" s="57"/>
    </row>
    <row r="106" spans="1:212" s="54" customFormat="1">
      <c r="A106" s="121" t="s">
        <v>181</v>
      </c>
      <c r="B106" s="124"/>
      <c r="C106" s="124"/>
      <c r="D106" s="124"/>
      <c r="E106" s="124"/>
      <c r="F106" s="125"/>
      <c r="G106" s="117">
        <f ca="1">IF(NumberOfRoundsFlown(Rawdata)&gt;0,G1,"")</f>
        <v>42.26</v>
      </c>
      <c r="I106" s="118"/>
      <c r="L106" s="118"/>
      <c r="N106" s="119">
        <f ca="1">IF(NumberOfRoundsFlown(Rawdata)&gt;1,N1,"")</f>
        <v>41.53</v>
      </c>
      <c r="U106" s="119">
        <f ca="1">IF(NumberOfRoundsFlown(Rawdata)&gt;2,U1,"")</f>
        <v>43.24</v>
      </c>
      <c r="V106" s="57"/>
      <c r="W106" s="118"/>
      <c r="AB106" s="119">
        <f ca="1">IF(NumberOfRoundsFlown(Rawdata)&gt;3,AB1,"")</f>
        <v>39.700000000000003</v>
      </c>
      <c r="AC106" s="57"/>
      <c r="AI106" s="119">
        <f ca="1">IF(NumberOfRoundsFlown(Rawdata)&gt;4,AI1,"")</f>
        <v>42.67</v>
      </c>
      <c r="AP106" s="119">
        <f ca="1">IF(NumberOfRoundsFlown(Rawdata)&gt;5,AP1,"")</f>
        <v>43.02</v>
      </c>
      <c r="AW106" s="119">
        <f ca="1">IF(NumberOfRoundsFlown(Rawdata)&gt;6,AW1,"")</f>
        <v>39.43</v>
      </c>
      <c r="BD106" s="119">
        <f ca="1">IF(NumberOfRoundsFlown(Rawdata)&gt;7,BD1,"")</f>
        <v>41.08</v>
      </c>
      <c r="BK106" s="119">
        <f ca="1">IF(NumberOfRoundsFlown(Rawdata)&gt;8,BK1,"")</f>
        <v>41.13</v>
      </c>
      <c r="BR106" s="119">
        <f ca="1">IF(NumberOfRoundsFlown(Rawdata)&gt;9,BR1,"")</f>
        <v>37.47</v>
      </c>
      <c r="BY106" s="119">
        <f ca="1">IF(NumberOfRoundsFlown(Rawdata)&gt;10,BY1,"")</f>
        <v>40.57</v>
      </c>
      <c r="CF106" s="119">
        <f ca="1">IF(NumberOfRoundsFlown(Rawdata)&gt;11,CF1,"")</f>
        <v>50</v>
      </c>
      <c r="CM106" s="119" t="str">
        <f ca="1">IF(NumberOfRoundsFlown(Rawdata)&gt;12,CM1,"")</f>
        <v/>
      </c>
      <c r="CT106" s="119" t="str">
        <f ca="1">IF(NumberOfRoundsFlown(Rawdata)&gt;13,CT1,"")</f>
        <v/>
      </c>
      <c r="DA106" s="119" t="str">
        <f ca="1">IF(NumberOfRoundsFlown(Rawdata)&gt;14,DA1,"")</f>
        <v/>
      </c>
      <c r="DH106" s="119" t="str">
        <f ca="1">IF(NumberOfRoundsFlown(Rawdata)&gt;15,DH1,"")</f>
        <v/>
      </c>
      <c r="DO106" s="119" t="str">
        <f ca="1">IF(NumberOfRoundsFlown(Rawdata)&gt;16,DO1,"")</f>
        <v/>
      </c>
      <c r="DV106" s="119" t="str">
        <f ca="1">IF(NumberOfRoundsFlown(Rawdata)&gt;17,DV1,"")</f>
        <v/>
      </c>
      <c r="EC106" s="119" t="str">
        <f ca="1">IF(NumberOfRoundsFlown(Rawdata)&gt;18,EC1,"")</f>
        <v/>
      </c>
      <c r="EJ106" s="119" t="str">
        <f ca="1">IF(NumberOfRoundsFlown(Rawdata)&gt;19,EJ1,"")</f>
        <v/>
      </c>
      <c r="HB106" s="117">
        <f ca="1">IF(NumberOfRoundsFlown(Rawdata)&gt;0,MIN(G106,N106,U106,AB106,AI106,AP106,AW106,BD106,BK106,BR106,BY106,CF106,CM106,CT106,DA106,DH106,DO106,DV106,EC106,EJ106),"")</f>
        <v>37.47</v>
      </c>
      <c r="HC106" s="57"/>
    </row>
    <row r="107" spans="1:212" s="54" customFormat="1">
      <c r="A107" s="121" t="s">
        <v>179</v>
      </c>
      <c r="B107" s="124"/>
      <c r="C107" s="124"/>
      <c r="D107" s="124"/>
      <c r="E107" s="124"/>
      <c r="F107" s="125"/>
      <c r="G107" s="117">
        <f ca="1">IF(NumberOfRoundsFlown(Rawdata)&gt;0,SUM(G5:G103)/COUNTIF(G5:G103,"&gt;0"),"")</f>
        <v>49.594999999999999</v>
      </c>
      <c r="I107" s="118"/>
      <c r="L107" s="118"/>
      <c r="N107" s="119">
        <f ca="1">IF(NumberOfRoundsFlown(Rawdata)&gt;1,SUM(N5:N103)/COUNTIF(N5:N103,"&gt;0"),"")</f>
        <v>49.161250000000003</v>
      </c>
      <c r="S107" s="120"/>
      <c r="U107" s="119">
        <f ca="1">IF(NumberOfRoundsFlown(Rawdata)&gt;2,SUM(U5:U103)/COUNTIF(U5:U103,"&gt;0"),"")</f>
        <v>50.801250000000003</v>
      </c>
      <c r="V107" s="57"/>
      <c r="W107" s="118"/>
      <c r="AB107" s="119">
        <f ca="1">IF(NumberOfRoundsFlown(Rawdata)&gt;3,SUM(AB5:AB103)/COUNTIF(AB5:AB103,"&gt;0"),"")</f>
        <v>46.272500000000008</v>
      </c>
      <c r="AC107" s="57"/>
      <c r="AI107" s="119">
        <f ca="1">IF(NumberOfRoundsFlown(Rawdata)&gt;5,SUM(AI5:AI103)/COUNTIF(AI5:AI103,"&gt;0"),"")</f>
        <v>49.754999999999995</v>
      </c>
      <c r="AP107" s="119">
        <f ca="1">IF(NumberOfRoundsFlown(Rawdata)&gt;5,SUM(AP5:AP103)/COUNTIF(AP5:AP103,"&gt;0"),"")</f>
        <v>49.288749999999993</v>
      </c>
      <c r="AW107" s="119">
        <f ca="1">IF(NumberOfRoundsFlown(Rawdata)&gt;6,SUM(AW5:AW103)/COUNTIF(AW5:AW103,"&gt;0"),"")</f>
        <v>47.79</v>
      </c>
      <c r="BD107" s="119">
        <f ca="1">IF(NumberOfRoundsFlown(Rawdata)&gt;7,SUM(BD5:BD103)/COUNTIF(BD5:BD103,"&gt;0"),"")</f>
        <v>47.597499999999997</v>
      </c>
      <c r="BK107" s="119">
        <f ca="1">IF(NumberOfRoundsFlown(Rawdata)&gt;8,SUM(BK5:BK103)/COUNTIF(BK5:BK103,"&gt;0"),"")</f>
        <v>47.042500000000004</v>
      </c>
      <c r="BR107" s="119">
        <f ca="1">IF(NumberOfRoundsFlown(Rawdata)&gt;9,SUM(BR5:BR103)/COUNTIF(BR5:BR103,"&gt;0"),"")</f>
        <v>45.591250000000002</v>
      </c>
      <c r="BY107" s="119">
        <f ca="1">IF(NumberOfRoundsFlown(Rawdata)&gt;10,SUM(BY5:BY103)/COUNTIF(BY5:BY103,"&gt;0"),"")</f>
        <v>50.6875</v>
      </c>
      <c r="CF107" s="119">
        <f ca="1">IF(NumberOfRoundsFlown(Rawdata)&gt;11,SUM(CF5:CF103)/COUNTIF(CF5:CF103,"&gt;0"),"")</f>
        <v>60.322500000000005</v>
      </c>
      <c r="CM107" s="119" t="str">
        <f ca="1">IF(NumberOfRoundsFlown(Rawdata)&gt;12,SUM(CM5:CM103)/COUNTIF(CM5:CM103,"&gt;0"),"")</f>
        <v/>
      </c>
      <c r="CT107" s="119" t="str">
        <f ca="1">IF(NumberOfRoundsFlown(Rawdata)&gt;13,SUM(CT5:CT103)/COUNTIF(CT5:CT103,"&gt;0"),"")</f>
        <v/>
      </c>
      <c r="DA107" s="119" t="str">
        <f ca="1">IF(NumberOfRoundsFlown(Rawdata)&gt;14,SUM(DA5:DA103)/COUNTIF(DA5:DA103,"&gt;0"),"")</f>
        <v/>
      </c>
      <c r="DH107" s="119" t="str">
        <f ca="1">IF(NumberOfRoundsFlown(Rawdata)&gt;15,SUM(DH5:DH103)/COUNTIF(DH5:DH103,"&gt;0"),"")</f>
        <v/>
      </c>
      <c r="DO107" s="119" t="str">
        <f ca="1">IF(NumberOfRoundsFlown(Rawdata)&gt;16,SUM(DO5:DO103)/COUNTIF(DO5:DO103,"&gt;0"),"")</f>
        <v/>
      </c>
      <c r="DV107" s="119" t="str">
        <f ca="1">IF(NumberOfRoundsFlown(Rawdata)&gt;17,SUM(DV5:DV103)/COUNTIF(DV5:DV103,"&gt;0"),"")</f>
        <v/>
      </c>
      <c r="EC107" s="119" t="str">
        <f ca="1">IF(NumberOfRoundsFlown(Rawdata)&gt;18,SUM(EC5:EC103)/COUNTIF(EC5:EC103,"&gt;0"),"")</f>
        <v/>
      </c>
      <c r="EJ107" s="119" t="str">
        <f ca="1">IF(NumberOfRoundsFlown(Rawdata)&gt;19,SUM(EJ5:EJ103)/COUNTIF(EJ5:EJ103,"&gt;0"),"")</f>
        <v/>
      </c>
      <c r="HB107" s="117">
        <f ca="1">IF(NumberOfRoundsFlown(Rawdata)&gt;0,SUM(G107,N107,U107,AB107,AI107,AP107,AW107,BD107,BK107,BR107,BY107,CF107,CM107,CT107,DA107,DH107,DO107,DV107,EC107,EJ107)/COUNTIF(G107:EJ107,"&gt;0"),"")</f>
        <v>49.492083333333333</v>
      </c>
      <c r="HC107" s="57"/>
    </row>
  </sheetData>
  <sheetCalcPr fullCalcOnLoad="1"/>
  <sheetProtection password="BBB3" sheet="1" objects="1" scenarios="1"/>
  <dataConsolidate/>
  <mergeCells count="44">
    <mergeCell ref="AP2:AV2"/>
    <mergeCell ref="CT2:CZ2"/>
    <mergeCell ref="DH2:DN2"/>
    <mergeCell ref="DH3:DN3"/>
    <mergeCell ref="B3:F3"/>
    <mergeCell ref="AB2:AH2"/>
    <mergeCell ref="AI2:AO2"/>
    <mergeCell ref="G2:M2"/>
    <mergeCell ref="N2:T2"/>
    <mergeCell ref="U2:AA2"/>
    <mergeCell ref="CM2:CS2"/>
    <mergeCell ref="BR3:BX3"/>
    <mergeCell ref="BY3:CE3"/>
    <mergeCell ref="CF3:CL3"/>
    <mergeCell ref="CM3:CS3"/>
    <mergeCell ref="AW2:BC2"/>
    <mergeCell ref="BD2:BJ2"/>
    <mergeCell ref="BK2:BQ2"/>
    <mergeCell ref="DA2:DG2"/>
    <mergeCell ref="G3:M3"/>
    <mergeCell ref="N3:T3"/>
    <mergeCell ref="U3:AA3"/>
    <mergeCell ref="AB3:AH3"/>
    <mergeCell ref="AI3:AO3"/>
    <mergeCell ref="BR2:BX2"/>
    <mergeCell ref="BY2:CE2"/>
    <mergeCell ref="CF2:CL2"/>
    <mergeCell ref="DA3:DG3"/>
    <mergeCell ref="EJ2:EP2"/>
    <mergeCell ref="EJ3:EP3"/>
    <mergeCell ref="DO2:DU2"/>
    <mergeCell ref="DO3:DU3"/>
    <mergeCell ref="DV2:EB2"/>
    <mergeCell ref="DV3:EB3"/>
    <mergeCell ref="A105:F105"/>
    <mergeCell ref="A106:F106"/>
    <mergeCell ref="A107:F107"/>
    <mergeCell ref="EC2:EI2"/>
    <mergeCell ref="EC3:EI3"/>
    <mergeCell ref="AP3:AV3"/>
    <mergeCell ref="AW3:BC3"/>
    <mergeCell ref="BD3:BJ3"/>
    <mergeCell ref="CT3:CZ3"/>
    <mergeCell ref="BK3:BQ3"/>
  </mergeCells>
  <phoneticPr fontId="11" type="noConversion"/>
  <conditionalFormatting sqref="HC5:HC103 B5:E5 E6:E103 C6:C10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3</formula>
    </cfRule>
  </conditionalFormatting>
  <pageMargins left="0.75" right="0.75" top="1" bottom="1" header="0.5" footer="0.5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E100"/>
  <sheetViews>
    <sheetView topLeftCell="B1" workbookViewId="0">
      <selection activeCell="B1" sqref="B1"/>
    </sheetView>
  </sheetViews>
  <sheetFormatPr defaultRowHeight="12.75"/>
  <cols>
    <col min="1" max="1" width="9.140625" style="46" hidden="1" customWidth="1"/>
    <col min="2" max="2" width="7.42578125" bestFit="1" customWidth="1"/>
    <col min="3" max="3" width="21.85546875" bestFit="1" customWidth="1"/>
    <col min="4" max="4" width="7.42578125" style="22" bestFit="1" customWidth="1"/>
  </cols>
  <sheetData>
    <row r="1" spans="1:5" ht="37.5">
      <c r="A1" s="46">
        <f ca="1">99-COUNTIF(Results!B5:B103,"")</f>
        <v>8</v>
      </c>
      <c r="B1" s="4" t="s">
        <v>102</v>
      </c>
      <c r="C1" s="5" t="s">
        <v>68</v>
      </c>
      <c r="D1" s="6" t="s">
        <v>71</v>
      </c>
      <c r="E1" s="23" t="s">
        <v>103</v>
      </c>
    </row>
    <row r="2" spans="1:5">
      <c r="A2" s="46">
        <f ca="1">MATCH(ROW()-1,Results!E$5:E$103,0)</f>
        <v>6</v>
      </c>
      <c r="B2" s="37">
        <f ca="1">IF(ISNA(A2),"",INDIRECT("Results!R"&amp;4+A2&amp;"C5",FALSE))</f>
        <v>1</v>
      </c>
      <c r="C2" s="37" t="str">
        <f ca="1">IF(ISNA(A2),"",INDIRECT("Results!R"&amp;4+A2&amp;"C2",FALSE))</f>
        <v>Steve Haley</v>
      </c>
      <c r="D2" s="38">
        <f ca="1">IF(ISNA(A2),"",INDIRECT("Results!R"&amp;4+A2&amp;"C4",FALSE))</f>
        <v>10401.44</v>
      </c>
      <c r="E2" s="38">
        <f ca="1">IF(OR(ISNA(A2),$D$2=0),"",IF(Title!$K$1=0,ROUNDDOWN((D2/D$2)*1000,2),ROUND((D2/D$2)*1000,2)))</f>
        <v>1000</v>
      </c>
    </row>
    <row r="3" spans="1:5">
      <c r="A3" s="46">
        <f ca="1">IF(ISNA(MATCH(ROW()-1,Results!E$5:E$103,0)),MATCH(D2,OFFSET(Results!D$5:D$103,'Leader Board'!A2,0,$A$1),0)+A2,MATCH(ROW()-1,Results!E$5:E$103,0))</f>
        <v>3</v>
      </c>
      <c r="B3" s="39">
        <f t="shared" ref="B3:B66" ca="1" si="0">IF(ISNA(A3),"",INDIRECT("Results!R"&amp;4+A3&amp;"C5",FALSE))</f>
        <v>2</v>
      </c>
      <c r="C3" s="39" t="str">
        <f t="shared" ref="C3:C29" ca="1" si="1">IF(ISNA(A3),"",INDIRECT("Results!R"&amp;4+A3&amp;"C2",FALSE))</f>
        <v>Mark Redsell</v>
      </c>
      <c r="D3" s="40">
        <f t="shared" ref="D3:D66" ca="1" si="2">IF(ISNA(A3),"",INDIRECT("Results!R"&amp;4+A3&amp;"C4",FALSE))</f>
        <v>10239.02</v>
      </c>
      <c r="E3" s="38">
        <f ca="1">IF(OR(ISNA(A3),$D$2=0),"",IF(Title!$K$1=0,ROUNDDOWN((D3/D$2)*1000,2),ROUND((D3/D$2)*1000,2)))</f>
        <v>984.38</v>
      </c>
    </row>
    <row r="4" spans="1:5">
      <c r="A4" s="46">
        <f ca="1">IF(ISNA(MATCH(ROW()-1,Results!E$5:E$103,0)),MATCH(D3,OFFSET(Results!D$5:D$103,'Leader Board'!A3,0,$A$1),0)+A3,MATCH(ROW()-1,Results!E$5:E$103,0))</f>
        <v>4</v>
      </c>
      <c r="B4" s="39">
        <f t="shared" ca="1" si="0"/>
        <v>3</v>
      </c>
      <c r="C4" s="39" t="str">
        <f t="shared" ca="1" si="1"/>
        <v>Rich Bago</v>
      </c>
      <c r="D4" s="40">
        <f t="shared" ca="1" si="2"/>
        <v>10053.94</v>
      </c>
      <c r="E4" s="38">
        <f ca="1">IF(OR(ISNA(A4),$D$2=0),"",IF(Title!$K$1=0,ROUNDDOWN((D4/D$2)*1000,2),ROUND((D4/D$2)*1000,2)))</f>
        <v>966.59</v>
      </c>
    </row>
    <row r="5" spans="1:5">
      <c r="A5" s="46">
        <f ca="1">IF(ISNA(MATCH(ROW()-1,Results!E$5:E$103,0)),MATCH(D4,OFFSET(Results!D$5:D$103,'Leader Board'!A4,0,$A$1),0)+A4,MATCH(ROW()-1,Results!E$5:E$103,0))</f>
        <v>2</v>
      </c>
      <c r="B5" s="41">
        <f t="shared" ca="1" si="0"/>
        <v>4</v>
      </c>
      <c r="C5" s="41" t="str">
        <f t="shared" ca="1" si="1"/>
        <v>Mike Evans</v>
      </c>
      <c r="D5" s="42">
        <f t="shared" ca="1" si="2"/>
        <v>9803.41</v>
      </c>
      <c r="E5" s="96">
        <f ca="1">IF(OR(ISNA(A5),$D$2=0),"",IF(Title!$K$1=0,ROUNDDOWN((D5/D$2)*1000,2),ROUND((D5/D$2)*1000,2)))</f>
        <v>942.5</v>
      </c>
    </row>
    <row r="6" spans="1:5">
      <c r="A6" s="46">
        <f ca="1">IF(ISNA(MATCH(ROW()-1,Results!E$5:E$103,0)),MATCH(D5,OFFSET(Results!D$5:D$103,'Leader Board'!A5,0,$A$1),0)+A5,MATCH(ROW()-1,Results!E$5:E$103,0))</f>
        <v>5</v>
      </c>
      <c r="B6" s="41">
        <f t="shared" ca="1" si="0"/>
        <v>5</v>
      </c>
      <c r="C6" s="41" t="str">
        <f t="shared" ca="1" si="1"/>
        <v>Jon Edison</v>
      </c>
      <c r="D6" s="42">
        <f t="shared" ca="1" si="2"/>
        <v>9634.14</v>
      </c>
      <c r="E6" s="96">
        <f ca="1">IF(OR(ISNA(A6),$D$2=0),"",IF(Title!$K$1=0,ROUNDDOWN((D6/D$2)*1000,2),ROUND((D6/D$2)*1000,2)))</f>
        <v>926.23</v>
      </c>
    </row>
    <row r="7" spans="1:5">
      <c r="A7" s="46">
        <f ca="1">IF(ISNA(MATCH(ROW()-1,Results!E$5:E$103,0)),MATCH(D6,OFFSET(Results!D$5:D$103,'Leader Board'!A6,0,$A$1),0)+A6,MATCH(ROW()-1,Results!E$5:E$103,0))</f>
        <v>1</v>
      </c>
      <c r="B7" s="41">
        <f t="shared" ca="1" si="0"/>
        <v>6</v>
      </c>
      <c r="C7" s="41" t="str">
        <f t="shared" ca="1" si="1"/>
        <v>Mark Treble</v>
      </c>
      <c r="D7" s="42">
        <f t="shared" ca="1" si="2"/>
        <v>9625.08</v>
      </c>
      <c r="E7" s="96">
        <f ca="1">IF(OR(ISNA(A7),$D$2=0),"",IF(Title!$K$1=0,ROUNDDOWN((D7/D$2)*1000,2),ROUND((D7/D$2)*1000,2)))</f>
        <v>925.36</v>
      </c>
    </row>
    <row r="8" spans="1:5">
      <c r="A8" s="46">
        <f ca="1">IF(ISNA(MATCH(ROW()-1,Results!E$5:E$103,0)),MATCH(D7,OFFSET(Results!D$5:D$103,'Leader Board'!A7,0,$A$1),0)+A7,MATCH(ROW()-1,Results!E$5:E$103,0))</f>
        <v>7</v>
      </c>
      <c r="B8" s="39">
        <f t="shared" ca="1" si="0"/>
        <v>7</v>
      </c>
      <c r="C8" s="39" t="str">
        <f t="shared" ca="1" si="1"/>
        <v>Bruce Hudson</v>
      </c>
      <c r="D8" s="40">
        <f t="shared" ca="1" si="2"/>
        <v>9038.26</v>
      </c>
      <c r="E8" s="38">
        <f ca="1">IF(OR(ISNA(A8),$D$2=0),"",IF(Title!$K$1=0,ROUNDDOWN((D8/D$2)*1000,2),ROUND((D8/D$2)*1000,2)))</f>
        <v>868.94</v>
      </c>
    </row>
    <row r="9" spans="1:5">
      <c r="A9" s="46">
        <f ca="1">IF(ISNA(MATCH(ROW()-1,Results!E$5:E$103,0)),MATCH(D8,OFFSET(Results!D$5:D$103,'Leader Board'!A8,0,$A$1),0)+A8,MATCH(ROW()-1,Results!E$5:E$103,0))</f>
        <v>8</v>
      </c>
      <c r="B9" s="39">
        <f t="shared" ca="1" si="0"/>
        <v>8</v>
      </c>
      <c r="C9" s="39" t="str">
        <f t="shared" ca="1" si="1"/>
        <v>Bob Dickenson</v>
      </c>
      <c r="D9" s="40">
        <f t="shared" ca="1" si="2"/>
        <v>7699.22</v>
      </c>
      <c r="E9" s="38">
        <f ca="1">IF(OR(ISNA(A9),$D$2=0),"",IF(Title!$K$1=0,ROUNDDOWN((D9/D$2)*1000,2),ROUND((D9/D$2)*1000,2)))</f>
        <v>740.2</v>
      </c>
    </row>
    <row r="10" spans="1:5">
      <c r="A10" s="46" t="e">
        <f ca="1">IF(ISNA(MATCH(ROW()-1,Results!E$5:E$103,0)),MATCH(D9,OFFSET(Results!D$5:D$103,'Leader Board'!A9,0,$A$1),0)+A9,MATCH(ROW()-1,Results!E$5:E$103,0))</f>
        <v>#N/A</v>
      </c>
      <c r="B10" s="39" t="str">
        <f t="shared" ca="1" si="0"/>
        <v/>
      </c>
      <c r="C10" s="39" t="str">
        <f t="shared" ca="1" si="1"/>
        <v/>
      </c>
      <c r="D10" s="40" t="str">
        <f t="shared" ca="1" si="2"/>
        <v/>
      </c>
      <c r="E10" s="38" t="str">
        <f ca="1">IF(OR(ISNA(A10),$D$2=0),"",IF(Title!$K$1=0,ROUNDDOWN((D10/D$2)*1000,2),ROUND((D10/D$2)*1000,2)))</f>
        <v/>
      </c>
    </row>
    <row r="11" spans="1:5">
      <c r="A11" s="46" t="e">
        <f ca="1">IF(ISNA(MATCH(ROW()-1,Results!E$5:E$103,0)),MATCH(D10,OFFSET(Results!D$5:D$103,'Leader Board'!A10,0,$A$1),0)+A10,MATCH(ROW()-1,Results!E$5:E$103,0))</f>
        <v>#N/A</v>
      </c>
      <c r="B11" s="41" t="str">
        <f t="shared" ca="1" si="0"/>
        <v/>
      </c>
      <c r="C11" s="41" t="str">
        <f t="shared" ca="1" si="1"/>
        <v/>
      </c>
      <c r="D11" s="42" t="str">
        <f t="shared" ca="1" si="2"/>
        <v/>
      </c>
      <c r="E11" s="96" t="str">
        <f ca="1">IF(OR(ISNA(A11),$D$2=0),"",IF(Title!$K$1=0,ROUNDDOWN((D11/D$2)*1000,2),ROUND((D11/D$2)*1000,2)))</f>
        <v/>
      </c>
    </row>
    <row r="12" spans="1:5">
      <c r="A12" s="46" t="e">
        <f ca="1">IF(ISNA(MATCH(ROW()-1,Results!E$5:E$103,0)),MATCH(D11,OFFSET(Results!D$5:D$103,'Leader Board'!A11,0,$A$1),0)+A11,MATCH(ROW()-1,Results!E$5:E$103,0))</f>
        <v>#N/A</v>
      </c>
      <c r="B12" s="41" t="str">
        <f t="shared" ca="1" si="0"/>
        <v/>
      </c>
      <c r="C12" s="41" t="str">
        <f t="shared" ca="1" si="1"/>
        <v/>
      </c>
      <c r="D12" s="42" t="str">
        <f t="shared" ca="1" si="2"/>
        <v/>
      </c>
      <c r="E12" s="96" t="str">
        <f ca="1">IF(OR(ISNA(A12),$D$2=0),"",IF(Title!$K$1=0,ROUNDDOWN((D12/D$2)*1000,2),ROUND((D12/D$2)*1000,2)))</f>
        <v/>
      </c>
    </row>
    <row r="13" spans="1:5">
      <c r="A13" s="46" t="e">
        <f ca="1">IF(ISNA(MATCH(ROW()-1,Results!E$5:E$103,0)),MATCH(D12,OFFSET(Results!D$5:D$103,'Leader Board'!A12,0,$A$1),0)+A12,MATCH(ROW()-1,Results!E$5:E$103,0))</f>
        <v>#N/A</v>
      </c>
      <c r="B13" s="41" t="str">
        <f t="shared" ca="1" si="0"/>
        <v/>
      </c>
      <c r="C13" s="41" t="str">
        <f t="shared" ca="1" si="1"/>
        <v/>
      </c>
      <c r="D13" s="42" t="str">
        <f t="shared" ca="1" si="2"/>
        <v/>
      </c>
      <c r="E13" s="96" t="str">
        <f ca="1">IF(OR(ISNA(A13),$D$2=0),"",IF(Title!$K$1=0,ROUNDDOWN((D13/D$2)*1000,2),ROUND((D13/D$2)*1000,2)))</f>
        <v/>
      </c>
    </row>
    <row r="14" spans="1:5">
      <c r="A14" s="46" t="e">
        <f ca="1">IF(ISNA(MATCH(ROW()-1,Results!E$5:E$103,0)),MATCH(D13,OFFSET(Results!D$5:D$103,'Leader Board'!A13,0,$A$1),0)+A13,MATCH(ROW()-1,Results!E$5:E$103,0))</f>
        <v>#N/A</v>
      </c>
      <c r="B14" s="39" t="str">
        <f t="shared" ca="1" si="0"/>
        <v/>
      </c>
      <c r="C14" s="39" t="str">
        <f t="shared" ca="1" si="1"/>
        <v/>
      </c>
      <c r="D14" s="40" t="str">
        <f t="shared" ca="1" si="2"/>
        <v/>
      </c>
      <c r="E14" s="38" t="str">
        <f ca="1">IF(OR(ISNA(A14),$D$2=0),"",IF(Title!$K$1=0,ROUNDDOWN((D14/D$2)*1000,2),ROUND((D14/D$2)*1000,2)))</f>
        <v/>
      </c>
    </row>
    <row r="15" spans="1:5">
      <c r="A15" s="46" t="e">
        <f ca="1">IF(ISNA(MATCH(ROW()-1,Results!E$5:E$103,0)),MATCH(D14,OFFSET(Results!D$5:D$103,'Leader Board'!A14,0,$A$1),0)+A14,MATCH(ROW()-1,Results!E$5:E$103,0))</f>
        <v>#N/A</v>
      </c>
      <c r="B15" s="39" t="str">
        <f t="shared" ca="1" si="0"/>
        <v/>
      </c>
      <c r="C15" s="39" t="str">
        <f t="shared" ca="1" si="1"/>
        <v/>
      </c>
      <c r="D15" s="40" t="str">
        <f t="shared" ca="1" si="2"/>
        <v/>
      </c>
      <c r="E15" s="38" t="str">
        <f ca="1">IF(OR(ISNA(A15),$D$2=0),"",IF(Title!$K$1=0,ROUNDDOWN((D15/D$2)*1000,2),ROUND((D15/D$2)*1000,2)))</f>
        <v/>
      </c>
    </row>
    <row r="16" spans="1:5">
      <c r="A16" s="46" t="e">
        <f ca="1">IF(ISNA(MATCH(ROW()-1,Results!E$5:E$103,0)),MATCH(D15,OFFSET(Results!D$5:D$103,'Leader Board'!A15,0,$A$1),0)+A15,MATCH(ROW()-1,Results!E$5:E$103,0))</f>
        <v>#N/A</v>
      </c>
      <c r="B16" s="39" t="str">
        <f t="shared" ca="1" si="0"/>
        <v/>
      </c>
      <c r="C16" s="39" t="str">
        <f t="shared" ca="1" si="1"/>
        <v/>
      </c>
      <c r="D16" s="40" t="str">
        <f t="shared" ca="1" si="2"/>
        <v/>
      </c>
      <c r="E16" s="38" t="str">
        <f ca="1">IF(OR(ISNA(A16),$D$2=0),"",IF(Title!$K$1=0,ROUNDDOWN((D16/D$2)*1000,2),ROUND((D16/D$2)*1000,2)))</f>
        <v/>
      </c>
    </row>
    <row r="17" spans="1:5">
      <c r="A17" s="46" t="e">
        <f ca="1">IF(ISNA(MATCH(ROW()-1,Results!E$5:E$103,0)),MATCH(D16,OFFSET(Results!D$5:D$103,'Leader Board'!A16,0,$A$1),0)+A16,MATCH(ROW()-1,Results!E$5:E$103,0))</f>
        <v>#N/A</v>
      </c>
      <c r="B17" s="41" t="str">
        <f t="shared" ca="1" si="0"/>
        <v/>
      </c>
      <c r="C17" s="41" t="str">
        <f t="shared" ca="1" si="1"/>
        <v/>
      </c>
      <c r="D17" s="42" t="str">
        <f t="shared" ca="1" si="2"/>
        <v/>
      </c>
      <c r="E17" s="96" t="str">
        <f ca="1">IF(OR(ISNA(A17),$D$2=0),"",IF(Title!$K$1=0,ROUNDDOWN((D17/D$2)*1000,2),ROUND((D17/D$2)*1000,2)))</f>
        <v/>
      </c>
    </row>
    <row r="18" spans="1:5">
      <c r="A18" s="46" t="e">
        <f ca="1">IF(ISNA(MATCH(ROW()-1,Results!E$5:E$103,0)),MATCH(D17,OFFSET(Results!D$5:D$103,'Leader Board'!A17,0,$A$1),0)+A17,MATCH(ROW()-1,Results!E$5:E$103,0))</f>
        <v>#N/A</v>
      </c>
      <c r="B18" s="41" t="str">
        <f t="shared" ca="1" si="0"/>
        <v/>
      </c>
      <c r="C18" s="41" t="str">
        <f t="shared" ca="1" si="1"/>
        <v/>
      </c>
      <c r="D18" s="42" t="str">
        <f t="shared" ca="1" si="2"/>
        <v/>
      </c>
      <c r="E18" s="96" t="str">
        <f ca="1">IF(OR(ISNA(A18),$D$2=0),"",IF(Title!$K$1=0,ROUNDDOWN((D18/D$2)*1000,2),ROUND((D18/D$2)*1000,2)))</f>
        <v/>
      </c>
    </row>
    <row r="19" spans="1:5">
      <c r="A19" s="46" t="e">
        <f ca="1">IF(ISNA(MATCH(ROW()-1,Results!E$5:E$103,0)),MATCH(D18,OFFSET(Results!D$5:D$103,'Leader Board'!A18,0,$A$1),0)+A18,MATCH(ROW()-1,Results!E$5:E$103,0))</f>
        <v>#N/A</v>
      </c>
      <c r="B19" s="41" t="str">
        <f t="shared" ca="1" si="0"/>
        <v/>
      </c>
      <c r="C19" s="41" t="str">
        <f t="shared" ca="1" si="1"/>
        <v/>
      </c>
      <c r="D19" s="42" t="str">
        <f t="shared" ca="1" si="2"/>
        <v/>
      </c>
      <c r="E19" s="96" t="str">
        <f ca="1">IF(OR(ISNA(A19),$D$2=0),"",IF(Title!$K$1=0,ROUNDDOWN((D19/D$2)*1000,2),ROUND((D19/D$2)*1000,2)))</f>
        <v/>
      </c>
    </row>
    <row r="20" spans="1:5">
      <c r="A20" s="46" t="e">
        <f ca="1">IF(ISNA(MATCH(ROW()-1,Results!E$5:E$103,0)),MATCH(D19,OFFSET(Results!D$5:D$103,'Leader Board'!A19,0,$A$1),0)+A19,MATCH(ROW()-1,Results!E$5:E$103,0))</f>
        <v>#N/A</v>
      </c>
      <c r="B20" s="39" t="str">
        <f t="shared" ca="1" si="0"/>
        <v/>
      </c>
      <c r="C20" s="39" t="str">
        <f t="shared" ca="1" si="1"/>
        <v/>
      </c>
      <c r="D20" s="40" t="str">
        <f t="shared" ca="1" si="2"/>
        <v/>
      </c>
      <c r="E20" s="38" t="str">
        <f ca="1">IF(OR(ISNA(A20),$D$2=0),"",IF(Title!$K$1=0,ROUNDDOWN((D20/D$2)*1000,2),ROUND((D20/D$2)*1000,2)))</f>
        <v/>
      </c>
    </row>
    <row r="21" spans="1:5">
      <c r="A21" s="46" t="e">
        <f ca="1">IF(ISNA(MATCH(ROW()-1,Results!E$5:E$103,0)),MATCH(D20,OFFSET(Results!D$5:D$103,'Leader Board'!A20,0,$A$1),0)+A20,MATCH(ROW()-1,Results!E$5:E$103,0))</f>
        <v>#N/A</v>
      </c>
      <c r="B21" s="39" t="str">
        <f t="shared" ca="1" si="0"/>
        <v/>
      </c>
      <c r="C21" s="39" t="str">
        <f t="shared" ca="1" si="1"/>
        <v/>
      </c>
      <c r="D21" s="40" t="str">
        <f t="shared" ca="1" si="2"/>
        <v/>
      </c>
      <c r="E21" s="38" t="str">
        <f ca="1">IF(OR(ISNA(A21),$D$2=0),"",IF(Title!$K$1=0,ROUNDDOWN((D21/D$2)*1000,2),ROUND((D21/D$2)*1000,2)))</f>
        <v/>
      </c>
    </row>
    <row r="22" spans="1:5">
      <c r="A22" s="46" t="e">
        <f ca="1">IF(ISNA(MATCH(ROW()-1,Results!E$5:E$103,0)),MATCH(D21,OFFSET(Results!D$5:D$103,'Leader Board'!A21,0,$A$1),0)+A21,MATCH(ROW()-1,Results!E$5:E$103,0))</f>
        <v>#N/A</v>
      </c>
      <c r="B22" s="39" t="str">
        <f t="shared" ca="1" si="0"/>
        <v/>
      </c>
      <c r="C22" s="39" t="str">
        <f t="shared" ca="1" si="1"/>
        <v/>
      </c>
      <c r="D22" s="40" t="str">
        <f t="shared" ca="1" si="2"/>
        <v/>
      </c>
      <c r="E22" s="38" t="str">
        <f ca="1">IF(OR(ISNA(A22),$D$2=0),"",IF(Title!$K$1=0,ROUNDDOWN((D22/D$2)*1000,2),ROUND((D22/D$2)*1000,2)))</f>
        <v/>
      </c>
    </row>
    <row r="23" spans="1:5">
      <c r="A23" s="46" t="e">
        <f ca="1">IF(ISNA(MATCH(ROW()-1,Results!E$5:E$103,0)),MATCH(D22,OFFSET(Results!D$5:D$103,'Leader Board'!A22,0,$A$1),0)+A22,MATCH(ROW()-1,Results!E$5:E$103,0))</f>
        <v>#N/A</v>
      </c>
      <c r="B23" s="41" t="str">
        <f t="shared" ca="1" si="0"/>
        <v/>
      </c>
      <c r="C23" s="41" t="str">
        <f t="shared" ca="1" si="1"/>
        <v/>
      </c>
      <c r="D23" s="42" t="str">
        <f t="shared" ca="1" si="2"/>
        <v/>
      </c>
      <c r="E23" s="96" t="str">
        <f ca="1">IF(OR(ISNA(A23),$D$2=0),"",IF(Title!$K$1=0,ROUNDDOWN((D23/D$2)*1000,2),ROUND((D23/D$2)*1000,2)))</f>
        <v/>
      </c>
    </row>
    <row r="24" spans="1:5">
      <c r="A24" s="46" t="e">
        <f ca="1">IF(ISNA(MATCH(ROW()-1,Results!E$5:E$103,0)),MATCH(D23,OFFSET(Results!D$5:D$103,'Leader Board'!A23,0,$A$1),0)+A23,MATCH(ROW()-1,Results!E$5:E$103,0))</f>
        <v>#N/A</v>
      </c>
      <c r="B24" s="41" t="str">
        <f t="shared" ca="1" si="0"/>
        <v/>
      </c>
      <c r="C24" s="41" t="str">
        <f t="shared" ca="1" si="1"/>
        <v/>
      </c>
      <c r="D24" s="42" t="str">
        <f t="shared" ca="1" si="2"/>
        <v/>
      </c>
      <c r="E24" s="96" t="str">
        <f ca="1">IF(OR(ISNA(A24),$D$2=0),"",IF(Title!$K$1=0,ROUNDDOWN((D24/D$2)*1000,2),ROUND((D24/D$2)*1000,2)))</f>
        <v/>
      </c>
    </row>
    <row r="25" spans="1:5">
      <c r="A25" s="46" t="e">
        <f ca="1">IF(ISNA(MATCH(ROW()-1,Results!E$5:E$103,0)),MATCH(D24,OFFSET(Results!D$5:D$103,'Leader Board'!A24,0,$A$1),0)+A24,MATCH(ROW()-1,Results!E$5:E$103,0))</f>
        <v>#N/A</v>
      </c>
      <c r="B25" s="41" t="str">
        <f t="shared" ca="1" si="0"/>
        <v/>
      </c>
      <c r="C25" s="41" t="str">
        <f t="shared" ca="1" si="1"/>
        <v/>
      </c>
      <c r="D25" s="42" t="str">
        <f t="shared" ca="1" si="2"/>
        <v/>
      </c>
      <c r="E25" s="96" t="str">
        <f ca="1">IF(OR(ISNA(A25),$D$2=0),"",IF(Title!$K$1=0,ROUNDDOWN((D25/D$2)*1000,2),ROUND((D25/D$2)*1000,2)))</f>
        <v/>
      </c>
    </row>
    <row r="26" spans="1:5">
      <c r="A26" s="46" t="e">
        <f ca="1">IF(ISNA(MATCH(ROW()-1,Results!E$5:E$103,0)),MATCH(D25,OFFSET(Results!D$5:D$103,'Leader Board'!A25,0,$A$1),0)+A25,MATCH(ROW()-1,Results!E$5:E$103,0))</f>
        <v>#N/A</v>
      </c>
      <c r="B26" s="39" t="str">
        <f t="shared" ca="1" si="0"/>
        <v/>
      </c>
      <c r="C26" s="39" t="str">
        <f t="shared" ca="1" si="1"/>
        <v/>
      </c>
      <c r="D26" s="40" t="str">
        <f t="shared" ca="1" si="2"/>
        <v/>
      </c>
      <c r="E26" s="38" t="str">
        <f ca="1">IF(OR(ISNA(A26),$D$2=0),"",IF(Title!$K$1=0,ROUNDDOWN((D26/D$2)*1000,2),ROUND((D26/D$2)*1000,2)))</f>
        <v/>
      </c>
    </row>
    <row r="27" spans="1:5">
      <c r="A27" s="46" t="e">
        <f ca="1">IF(ISNA(MATCH(ROW()-1,Results!E$5:E$103,0)),MATCH(D26,OFFSET(Results!D$5:D$103,'Leader Board'!A26,0,$A$1),0)+A26,MATCH(ROW()-1,Results!E$5:E$103,0))</f>
        <v>#N/A</v>
      </c>
      <c r="B27" s="39" t="str">
        <f t="shared" ca="1" si="0"/>
        <v/>
      </c>
      <c r="C27" s="39" t="str">
        <f t="shared" ca="1" si="1"/>
        <v/>
      </c>
      <c r="D27" s="40" t="str">
        <f t="shared" ca="1" si="2"/>
        <v/>
      </c>
      <c r="E27" s="38" t="str">
        <f ca="1">IF(OR(ISNA(A27),$D$2=0),"",IF(Title!$K$1=0,ROUNDDOWN((D27/D$2)*1000,2),ROUND((D27/D$2)*1000,2)))</f>
        <v/>
      </c>
    </row>
    <row r="28" spans="1:5">
      <c r="A28" s="46" t="e">
        <f ca="1">IF(ISNA(MATCH(ROW()-1,Results!E$5:E$103,0)),MATCH(D27,OFFSET(Results!D$5:D$103,'Leader Board'!A27,0,$A$1),0)+A27,MATCH(ROW()-1,Results!E$5:E$103,0))</f>
        <v>#N/A</v>
      </c>
      <c r="B28" s="39" t="str">
        <f t="shared" ca="1" si="0"/>
        <v/>
      </c>
      <c r="C28" s="39" t="str">
        <f t="shared" ca="1" si="1"/>
        <v/>
      </c>
      <c r="D28" s="40" t="str">
        <f t="shared" ca="1" si="2"/>
        <v/>
      </c>
      <c r="E28" s="38" t="str">
        <f ca="1">IF(OR(ISNA(A28),$D$2=0),"",IF(Title!$K$1=0,ROUNDDOWN((D28/D$2)*1000,2),ROUND((D28/D$2)*1000,2)))</f>
        <v/>
      </c>
    </row>
    <row r="29" spans="1:5">
      <c r="A29" s="46" t="e">
        <f ca="1">IF(ISNA(MATCH(ROW()-1,Results!E$5:E$103,0)),MATCH(D28,OFFSET(Results!D$5:D$103,'Leader Board'!A28,0,$A$1),0)+A28,MATCH(ROW()-1,Results!E$5:E$103,0))</f>
        <v>#N/A</v>
      </c>
      <c r="B29" s="41" t="str">
        <f t="shared" ca="1" si="0"/>
        <v/>
      </c>
      <c r="C29" s="41" t="str">
        <f t="shared" ca="1" si="1"/>
        <v/>
      </c>
      <c r="D29" s="42" t="str">
        <f t="shared" ca="1" si="2"/>
        <v/>
      </c>
      <c r="E29" s="96" t="str">
        <f ca="1">IF(OR(ISNA(A29),$D$2=0),"",IF(Title!$K$1=0,ROUNDDOWN((D29/D$2)*1000,2),ROUND((D29/D$2)*1000,2)))</f>
        <v/>
      </c>
    </row>
    <row r="30" spans="1:5">
      <c r="A30" s="46" t="e">
        <f ca="1">IF(ISNA(MATCH(ROW()-1,Results!E$5:E$103,0)),MATCH(D29,OFFSET(Results!D$5:D$103,'Leader Board'!A29,0,$A$1),0)+A29,MATCH(ROW()-1,Results!E$5:E$103,0))</f>
        <v>#N/A</v>
      </c>
      <c r="B30" s="41" t="str">
        <f t="shared" ca="1" si="0"/>
        <v/>
      </c>
      <c r="C30" s="41" t="str">
        <f t="shared" ref="C30:C93" ca="1" si="3">IF(ISNA(A30),"",INDIRECT("Results!R"&amp;4+A30&amp;"C2",FALSE))</f>
        <v/>
      </c>
      <c r="D30" s="42" t="str">
        <f t="shared" ca="1" si="2"/>
        <v/>
      </c>
      <c r="E30" s="96" t="str">
        <f ca="1">IF(OR(ISNA(A30),$D$2=0),"",IF(Title!$K$1=0,ROUNDDOWN((D30/D$2)*1000,2),ROUND((D30/D$2)*1000,2)))</f>
        <v/>
      </c>
    </row>
    <row r="31" spans="1:5">
      <c r="A31" s="46" t="e">
        <f ca="1">IF(ISNA(MATCH(ROW()-1,Results!E$5:E$103,0)),MATCH(D30,OFFSET(Results!D$5:D$103,'Leader Board'!A30,0,$A$1),0)+A30,MATCH(ROW()-1,Results!E$5:E$103,0))</f>
        <v>#N/A</v>
      </c>
      <c r="B31" s="41" t="str">
        <f t="shared" ca="1" si="0"/>
        <v/>
      </c>
      <c r="C31" s="41" t="str">
        <f t="shared" ca="1" si="3"/>
        <v/>
      </c>
      <c r="D31" s="42" t="str">
        <f t="shared" ca="1" si="2"/>
        <v/>
      </c>
      <c r="E31" s="96" t="str">
        <f ca="1">IF(OR(ISNA(A31),$D$2=0),"",IF(Title!$K$1=0,ROUNDDOWN((D31/D$2)*1000,2),ROUND((D31/D$2)*1000,2)))</f>
        <v/>
      </c>
    </row>
    <row r="32" spans="1:5">
      <c r="A32" s="46" t="e">
        <f ca="1">IF(ISNA(MATCH(ROW()-1,Results!E$5:E$103,0)),MATCH(D31,OFFSET(Results!D$5:D$103,'Leader Board'!A31,0,$A$1),0)+A31,MATCH(ROW()-1,Results!E$5:E$103,0))</f>
        <v>#N/A</v>
      </c>
      <c r="B32" s="39" t="str">
        <f t="shared" ca="1" si="0"/>
        <v/>
      </c>
      <c r="C32" s="39" t="str">
        <f t="shared" ca="1" si="3"/>
        <v/>
      </c>
      <c r="D32" s="40" t="str">
        <f t="shared" ca="1" si="2"/>
        <v/>
      </c>
      <c r="E32" s="38" t="str">
        <f ca="1">IF(OR(ISNA(A32),$D$2=0),"",IF(Title!$K$1=0,ROUNDDOWN((D32/D$2)*1000,2),ROUND((D32/D$2)*1000,2)))</f>
        <v/>
      </c>
    </row>
    <row r="33" spans="1:5">
      <c r="A33" s="46" t="e">
        <f ca="1">IF(ISNA(MATCH(ROW()-1,Results!E$5:E$103,0)),MATCH(D32,OFFSET(Results!D$5:D$103,'Leader Board'!A32,0,$A$1),0)+A32,MATCH(ROW()-1,Results!E$5:E$103,0))</f>
        <v>#N/A</v>
      </c>
      <c r="B33" s="39" t="str">
        <f t="shared" ca="1" si="0"/>
        <v/>
      </c>
      <c r="C33" s="39" t="str">
        <f t="shared" ca="1" si="3"/>
        <v/>
      </c>
      <c r="D33" s="40" t="str">
        <f t="shared" ca="1" si="2"/>
        <v/>
      </c>
      <c r="E33" s="38" t="str">
        <f ca="1">IF(OR(ISNA(A33),$D$2=0),"",IF(Title!$K$1=0,ROUNDDOWN((D33/D$2)*1000,2),ROUND((D33/D$2)*1000,2)))</f>
        <v/>
      </c>
    </row>
    <row r="34" spans="1:5">
      <c r="A34" s="46" t="e">
        <f ca="1">IF(ISNA(MATCH(ROW()-1,Results!E$5:E$103,0)),MATCH(D33,OFFSET(Results!D$5:D$103,'Leader Board'!A33,0,$A$1),0)+A33,MATCH(ROW()-1,Results!E$5:E$103,0))</f>
        <v>#N/A</v>
      </c>
      <c r="B34" s="39" t="str">
        <f t="shared" ca="1" si="0"/>
        <v/>
      </c>
      <c r="C34" s="39" t="str">
        <f t="shared" ca="1" si="3"/>
        <v/>
      </c>
      <c r="D34" s="40" t="str">
        <f t="shared" ca="1" si="2"/>
        <v/>
      </c>
      <c r="E34" s="38" t="str">
        <f ca="1">IF(OR(ISNA(A34),$D$2=0),"",IF(Title!$K$1=0,ROUNDDOWN((D34/D$2)*1000,2),ROUND((D34/D$2)*1000,2)))</f>
        <v/>
      </c>
    </row>
    <row r="35" spans="1:5">
      <c r="A35" s="46" t="e">
        <f ca="1">IF(ISNA(MATCH(ROW()-1,Results!E$5:E$103,0)),MATCH(D34,OFFSET(Results!D$5:D$103,'Leader Board'!A34,0,$A$1),0)+A34,MATCH(ROW()-1,Results!E$5:E$103,0))</f>
        <v>#N/A</v>
      </c>
      <c r="B35" s="41" t="str">
        <f t="shared" ca="1" si="0"/>
        <v/>
      </c>
      <c r="C35" s="41" t="str">
        <f t="shared" ca="1" si="3"/>
        <v/>
      </c>
      <c r="D35" s="42" t="str">
        <f t="shared" ca="1" si="2"/>
        <v/>
      </c>
      <c r="E35" s="96" t="str">
        <f ca="1">IF(OR(ISNA(A35),$D$2=0),"",IF(Title!$K$1=0,ROUNDDOWN((D35/D$2)*1000,2),ROUND((D35/D$2)*1000,2)))</f>
        <v/>
      </c>
    </row>
    <row r="36" spans="1:5">
      <c r="A36" s="46" t="e">
        <f ca="1">IF(ISNA(MATCH(ROW()-1,Results!E$5:E$103,0)),MATCH(D35,OFFSET(Results!D$5:D$103,'Leader Board'!A35,0,$A$1),0)+A35,MATCH(ROW()-1,Results!E$5:E$103,0))</f>
        <v>#N/A</v>
      </c>
      <c r="B36" s="41" t="str">
        <f t="shared" ca="1" si="0"/>
        <v/>
      </c>
      <c r="C36" s="41" t="str">
        <f t="shared" ca="1" si="3"/>
        <v/>
      </c>
      <c r="D36" s="42" t="str">
        <f t="shared" ca="1" si="2"/>
        <v/>
      </c>
      <c r="E36" s="96" t="str">
        <f ca="1">IF(OR(ISNA(A36),$D$2=0),"",IF(Title!$K$1=0,ROUNDDOWN((D36/D$2)*1000,2),ROUND((D36/D$2)*1000,2)))</f>
        <v/>
      </c>
    </row>
    <row r="37" spans="1:5">
      <c r="A37" s="46" t="e">
        <f ca="1">IF(ISNA(MATCH(ROW()-1,Results!E$5:E$103,0)),MATCH(D36,OFFSET(Results!D$5:D$103,'Leader Board'!A36,0,$A$1),0)+A36,MATCH(ROW()-1,Results!E$5:E$103,0))</f>
        <v>#N/A</v>
      </c>
      <c r="B37" s="41" t="str">
        <f t="shared" ca="1" si="0"/>
        <v/>
      </c>
      <c r="C37" s="41" t="str">
        <f t="shared" ca="1" si="3"/>
        <v/>
      </c>
      <c r="D37" s="42" t="str">
        <f t="shared" ca="1" si="2"/>
        <v/>
      </c>
      <c r="E37" s="96" t="str">
        <f ca="1">IF(OR(ISNA(A37),$D$2=0),"",IF(Title!$K$1=0,ROUNDDOWN((D37/D$2)*1000,2),ROUND((D37/D$2)*1000,2)))</f>
        <v/>
      </c>
    </row>
    <row r="38" spans="1:5">
      <c r="A38" s="46" t="e">
        <f ca="1">IF(ISNA(MATCH(ROW()-1,Results!E$5:E$103,0)),MATCH(D37,OFFSET(Results!D$5:D$103,'Leader Board'!A37,0,$A$1),0)+A37,MATCH(ROW()-1,Results!E$5:E$103,0))</f>
        <v>#N/A</v>
      </c>
      <c r="B38" s="39" t="str">
        <f t="shared" ca="1" si="0"/>
        <v/>
      </c>
      <c r="C38" s="39" t="str">
        <f t="shared" ca="1" si="3"/>
        <v/>
      </c>
      <c r="D38" s="40" t="str">
        <f t="shared" ca="1" si="2"/>
        <v/>
      </c>
      <c r="E38" s="38" t="str">
        <f ca="1">IF(OR(ISNA(A38),$D$2=0),"",IF(Title!$K$1=0,ROUNDDOWN((D38/D$2)*1000,2),ROUND((D38/D$2)*1000,2)))</f>
        <v/>
      </c>
    </row>
    <row r="39" spans="1:5">
      <c r="A39" s="46" t="e">
        <f ca="1">IF(ISNA(MATCH(ROW()-1,Results!E$5:E$103,0)),MATCH(D38,OFFSET(Results!D$5:D$103,'Leader Board'!A38,0,$A$1),0)+A38,MATCH(ROW()-1,Results!E$5:E$103,0))</f>
        <v>#N/A</v>
      </c>
      <c r="B39" s="39" t="str">
        <f t="shared" ca="1" si="0"/>
        <v/>
      </c>
      <c r="C39" s="39" t="str">
        <f t="shared" ca="1" si="3"/>
        <v/>
      </c>
      <c r="D39" s="40" t="str">
        <f t="shared" ca="1" si="2"/>
        <v/>
      </c>
      <c r="E39" s="38" t="str">
        <f ca="1">IF(OR(ISNA(A39),$D$2=0),"",IF(Title!$K$1=0,ROUNDDOWN((D39/D$2)*1000,2),ROUND((D39/D$2)*1000,2)))</f>
        <v/>
      </c>
    </row>
    <row r="40" spans="1:5">
      <c r="A40" s="46" t="e">
        <f ca="1">IF(ISNA(MATCH(ROW()-1,Results!E$5:E$103,0)),MATCH(D39,OFFSET(Results!D$5:D$103,'Leader Board'!A39,0,$A$1),0)+A39,MATCH(ROW()-1,Results!E$5:E$103,0))</f>
        <v>#N/A</v>
      </c>
      <c r="B40" s="39" t="str">
        <f t="shared" ca="1" si="0"/>
        <v/>
      </c>
      <c r="C40" s="39" t="str">
        <f t="shared" ca="1" si="3"/>
        <v/>
      </c>
      <c r="D40" s="40" t="str">
        <f t="shared" ca="1" si="2"/>
        <v/>
      </c>
      <c r="E40" s="38" t="str">
        <f ca="1">IF(OR(ISNA(A40),$D$2=0),"",IF(Title!$K$1=0,ROUNDDOWN((D40/D$2)*1000,2),ROUND((D40/D$2)*1000,2)))</f>
        <v/>
      </c>
    </row>
    <row r="41" spans="1:5">
      <c r="A41" s="46" t="e">
        <f ca="1">IF(ISNA(MATCH(ROW()-1,Results!E$5:E$103,0)),MATCH(D40,OFFSET(Results!D$5:D$103,'Leader Board'!A40,0,$A$1),0)+A40,MATCH(ROW()-1,Results!E$5:E$103,0))</f>
        <v>#N/A</v>
      </c>
      <c r="B41" s="41" t="str">
        <f t="shared" ca="1" si="0"/>
        <v/>
      </c>
      <c r="C41" s="41" t="str">
        <f t="shared" ca="1" si="3"/>
        <v/>
      </c>
      <c r="D41" s="42" t="str">
        <f t="shared" ca="1" si="2"/>
        <v/>
      </c>
      <c r="E41" s="96" t="str">
        <f ca="1">IF(OR(ISNA(A41),$D$2=0),"",IF(Title!$K$1=0,ROUNDDOWN((D41/D$2)*1000,2),ROUND((D41/D$2)*1000,2)))</f>
        <v/>
      </c>
    </row>
    <row r="42" spans="1:5">
      <c r="A42" s="46" t="e">
        <f ca="1">IF(ISNA(MATCH(ROW()-1,Results!E$5:E$103,0)),MATCH(D41,OFFSET(Results!D$5:D$103,'Leader Board'!A41,0,$A$1),0)+A41,MATCH(ROW()-1,Results!E$5:E$103,0))</f>
        <v>#N/A</v>
      </c>
      <c r="B42" s="41" t="str">
        <f t="shared" ca="1" si="0"/>
        <v/>
      </c>
      <c r="C42" s="41" t="str">
        <f t="shared" ca="1" si="3"/>
        <v/>
      </c>
      <c r="D42" s="42" t="str">
        <f t="shared" ca="1" si="2"/>
        <v/>
      </c>
      <c r="E42" s="96" t="str">
        <f ca="1">IF(OR(ISNA(A42),$D$2=0),"",IF(Title!$K$1=0,ROUNDDOWN((D42/D$2)*1000,2),ROUND((D42/D$2)*1000,2)))</f>
        <v/>
      </c>
    </row>
    <row r="43" spans="1:5">
      <c r="A43" s="46" t="e">
        <f ca="1">IF(ISNA(MATCH(ROW()-1,Results!E$5:E$103,0)),MATCH(D42,OFFSET(Results!D$5:D$103,'Leader Board'!A42,0,$A$1),0)+A42,MATCH(ROW()-1,Results!E$5:E$103,0))</f>
        <v>#N/A</v>
      </c>
      <c r="B43" s="41" t="str">
        <f t="shared" ca="1" si="0"/>
        <v/>
      </c>
      <c r="C43" s="41" t="str">
        <f t="shared" ca="1" si="3"/>
        <v/>
      </c>
      <c r="D43" s="42" t="str">
        <f t="shared" ca="1" si="2"/>
        <v/>
      </c>
      <c r="E43" s="96" t="str">
        <f ca="1">IF(OR(ISNA(A43),$D$2=0),"",IF(Title!$K$1=0,ROUNDDOWN((D43/D$2)*1000,2),ROUND((D43/D$2)*1000,2)))</f>
        <v/>
      </c>
    </row>
    <row r="44" spans="1:5">
      <c r="A44" s="46" t="e">
        <f ca="1">IF(ISNA(MATCH(ROW()-1,Results!E$5:E$103,0)),MATCH(D43,OFFSET(Results!D$5:D$103,'Leader Board'!A43,0,$A$1),0)+A43,MATCH(ROW()-1,Results!E$5:E$103,0))</f>
        <v>#N/A</v>
      </c>
      <c r="B44" s="39" t="str">
        <f t="shared" ca="1" si="0"/>
        <v/>
      </c>
      <c r="C44" s="39" t="str">
        <f t="shared" ca="1" si="3"/>
        <v/>
      </c>
      <c r="D44" s="40" t="str">
        <f t="shared" ca="1" si="2"/>
        <v/>
      </c>
      <c r="E44" s="38" t="str">
        <f ca="1">IF(OR(ISNA(A44),$D$2=0),"",IF(Title!$K$1=0,ROUNDDOWN((D44/D$2)*1000,2),ROUND((D44/D$2)*1000,2)))</f>
        <v/>
      </c>
    </row>
    <row r="45" spans="1:5">
      <c r="A45" s="46" t="e">
        <f ca="1">IF(ISNA(MATCH(ROW()-1,Results!E$5:E$103,0)),MATCH(D44,OFFSET(Results!D$5:D$103,'Leader Board'!A44,0,$A$1),0)+A44,MATCH(ROW()-1,Results!E$5:E$103,0))</f>
        <v>#N/A</v>
      </c>
      <c r="B45" s="39" t="str">
        <f t="shared" ca="1" si="0"/>
        <v/>
      </c>
      <c r="C45" s="39" t="str">
        <f t="shared" ca="1" si="3"/>
        <v/>
      </c>
      <c r="D45" s="40" t="str">
        <f t="shared" ca="1" si="2"/>
        <v/>
      </c>
      <c r="E45" s="38" t="str">
        <f ca="1">IF(OR(ISNA(A45),$D$2=0),"",IF(Title!$K$1=0,ROUNDDOWN((D45/D$2)*1000,2),ROUND((D45/D$2)*1000,2)))</f>
        <v/>
      </c>
    </row>
    <row r="46" spans="1:5">
      <c r="A46" s="46" t="e">
        <f ca="1">IF(ISNA(MATCH(ROW()-1,Results!E$5:E$103,0)),MATCH(D45,OFFSET(Results!D$5:D$103,'Leader Board'!A45,0,$A$1),0)+A45,MATCH(ROW()-1,Results!E$5:E$103,0))</f>
        <v>#N/A</v>
      </c>
      <c r="B46" s="39" t="str">
        <f t="shared" ca="1" si="0"/>
        <v/>
      </c>
      <c r="C46" s="39" t="str">
        <f t="shared" ca="1" si="3"/>
        <v/>
      </c>
      <c r="D46" s="40" t="str">
        <f t="shared" ca="1" si="2"/>
        <v/>
      </c>
      <c r="E46" s="38" t="str">
        <f ca="1">IF(OR(ISNA(A46),$D$2=0),"",IF(Title!$K$1=0,ROUNDDOWN((D46/D$2)*1000,2),ROUND((D46/D$2)*1000,2)))</f>
        <v/>
      </c>
    </row>
    <row r="47" spans="1:5">
      <c r="A47" s="46" t="e">
        <f ca="1">IF(ISNA(MATCH(ROW()-1,Results!E$5:E$103,0)),MATCH(D46,OFFSET(Results!D$5:D$103,'Leader Board'!A46,0,$A$1),0)+A46,MATCH(ROW()-1,Results!E$5:E$103,0))</f>
        <v>#N/A</v>
      </c>
      <c r="B47" s="41" t="str">
        <f t="shared" ca="1" si="0"/>
        <v/>
      </c>
      <c r="C47" s="41" t="str">
        <f t="shared" ca="1" si="3"/>
        <v/>
      </c>
      <c r="D47" s="42" t="str">
        <f t="shared" ca="1" si="2"/>
        <v/>
      </c>
      <c r="E47" s="96" t="str">
        <f ca="1">IF(OR(ISNA(A47),$D$2=0),"",IF(Title!$K$1=0,ROUNDDOWN((D47/D$2)*1000,2),ROUND((D47/D$2)*1000,2)))</f>
        <v/>
      </c>
    </row>
    <row r="48" spans="1:5">
      <c r="A48" s="46" t="e">
        <f ca="1">IF(ISNA(MATCH(ROW()-1,Results!E$5:E$103,0)),MATCH(D47,OFFSET(Results!D$5:D$103,'Leader Board'!A47,0,$A$1),0)+A47,MATCH(ROW()-1,Results!E$5:E$103,0))</f>
        <v>#N/A</v>
      </c>
      <c r="B48" s="41" t="str">
        <f t="shared" ca="1" si="0"/>
        <v/>
      </c>
      <c r="C48" s="41" t="str">
        <f t="shared" ca="1" si="3"/>
        <v/>
      </c>
      <c r="D48" s="42" t="str">
        <f t="shared" ca="1" si="2"/>
        <v/>
      </c>
      <c r="E48" s="96" t="str">
        <f ca="1">IF(OR(ISNA(A48),$D$2=0),"",IF(Title!$K$1=0,ROUNDDOWN((D48/D$2)*1000,2),ROUND((D48/D$2)*1000,2)))</f>
        <v/>
      </c>
    </row>
    <row r="49" spans="1:5">
      <c r="A49" s="46" t="e">
        <f ca="1">IF(ISNA(MATCH(ROW()-1,Results!E$5:E$103,0)),MATCH(D48,OFFSET(Results!D$5:D$103,'Leader Board'!A48,0,$A$1),0)+A48,MATCH(ROW()-1,Results!E$5:E$103,0))</f>
        <v>#N/A</v>
      </c>
      <c r="B49" s="41" t="str">
        <f t="shared" ca="1" si="0"/>
        <v/>
      </c>
      <c r="C49" s="41" t="str">
        <f t="shared" ca="1" si="3"/>
        <v/>
      </c>
      <c r="D49" s="42" t="str">
        <f t="shared" ca="1" si="2"/>
        <v/>
      </c>
      <c r="E49" s="96" t="str">
        <f ca="1">IF(OR(ISNA(A49),$D$2=0),"",IF(Title!$K$1=0,ROUNDDOWN((D49/D$2)*1000,2),ROUND((D49/D$2)*1000,2)))</f>
        <v/>
      </c>
    </row>
    <row r="50" spans="1:5">
      <c r="A50" s="46" t="e">
        <f ca="1">IF(ISNA(MATCH(ROW()-1,Results!E$5:E$103,0)),MATCH(D49,OFFSET(Results!D$5:D$103,'Leader Board'!A49,0,$A$1),0)+A49,MATCH(ROW()-1,Results!E$5:E$103,0))</f>
        <v>#N/A</v>
      </c>
      <c r="B50" s="39" t="str">
        <f t="shared" ca="1" si="0"/>
        <v/>
      </c>
      <c r="C50" s="39" t="str">
        <f t="shared" ca="1" si="3"/>
        <v/>
      </c>
      <c r="D50" s="40" t="str">
        <f t="shared" ca="1" si="2"/>
        <v/>
      </c>
      <c r="E50" s="38" t="str">
        <f ca="1">IF(OR(ISNA(A50),$D$2=0),"",IF(Title!$K$1=0,ROUNDDOWN((D50/D$2)*1000,2),ROUND((D50/D$2)*1000,2)))</f>
        <v/>
      </c>
    </row>
    <row r="51" spans="1:5">
      <c r="A51" s="46" t="e">
        <f ca="1">IF(ISNA(MATCH(ROW()-1,Results!E$5:E$103,0)),MATCH(D50,OFFSET(Results!D$5:D$103,'Leader Board'!A50,0,$A$1),0)+A50,MATCH(ROW()-1,Results!E$5:E$103,0))</f>
        <v>#N/A</v>
      </c>
      <c r="B51" s="39" t="str">
        <f t="shared" ca="1" si="0"/>
        <v/>
      </c>
      <c r="C51" s="39" t="str">
        <f t="shared" ca="1" si="3"/>
        <v/>
      </c>
      <c r="D51" s="40" t="str">
        <f t="shared" ca="1" si="2"/>
        <v/>
      </c>
      <c r="E51" s="38" t="str">
        <f ca="1">IF(OR(ISNA(A51),$D$2=0),"",IF(Title!$K$1=0,ROUNDDOWN((D51/D$2)*1000,2),ROUND((D51/D$2)*1000,2)))</f>
        <v/>
      </c>
    </row>
    <row r="52" spans="1:5">
      <c r="A52" s="46" t="e">
        <f ca="1">IF(ISNA(MATCH(ROW()-1,Results!E$5:E$103,0)),MATCH(D51,OFFSET(Results!D$5:D$103,'Leader Board'!A51,0,$A$1),0)+A51,MATCH(ROW()-1,Results!E$5:E$103,0))</f>
        <v>#N/A</v>
      </c>
      <c r="B52" s="39" t="str">
        <f t="shared" ca="1" si="0"/>
        <v/>
      </c>
      <c r="C52" s="39" t="str">
        <f t="shared" ca="1" si="3"/>
        <v/>
      </c>
      <c r="D52" s="40" t="str">
        <f t="shared" ca="1" si="2"/>
        <v/>
      </c>
      <c r="E52" s="38" t="str">
        <f ca="1">IF(OR(ISNA(A52),$D$2=0),"",IF(Title!$K$1=0,ROUNDDOWN((D52/D$2)*1000,2),ROUND((D52/D$2)*1000,2)))</f>
        <v/>
      </c>
    </row>
    <row r="53" spans="1:5">
      <c r="A53" s="46" t="e">
        <f ca="1">IF(ISNA(MATCH(ROW()-1,Results!E$5:E$103,0)),MATCH(D52,OFFSET(Results!D$5:D$103,'Leader Board'!A52,0,$A$1),0)+A52,MATCH(ROW()-1,Results!E$5:E$103,0))</f>
        <v>#N/A</v>
      </c>
      <c r="B53" s="41" t="str">
        <f t="shared" ca="1" si="0"/>
        <v/>
      </c>
      <c r="C53" s="41" t="str">
        <f t="shared" ca="1" si="3"/>
        <v/>
      </c>
      <c r="D53" s="42" t="str">
        <f t="shared" ca="1" si="2"/>
        <v/>
      </c>
      <c r="E53" s="96" t="str">
        <f ca="1">IF(OR(ISNA(A53),$D$2=0),"",IF(Title!$K$1=0,ROUNDDOWN((D53/D$2)*1000,2),ROUND((D53/D$2)*1000,2)))</f>
        <v/>
      </c>
    </row>
    <row r="54" spans="1:5">
      <c r="A54" s="46" t="e">
        <f ca="1">IF(ISNA(MATCH(ROW()-1,Results!E$5:E$103,0)),MATCH(D53,OFFSET(Results!D$5:D$103,'Leader Board'!A53,0,$A$1),0)+A53,MATCH(ROW()-1,Results!E$5:E$103,0))</f>
        <v>#N/A</v>
      </c>
      <c r="B54" s="41" t="str">
        <f t="shared" ca="1" si="0"/>
        <v/>
      </c>
      <c r="C54" s="41" t="str">
        <f t="shared" ca="1" si="3"/>
        <v/>
      </c>
      <c r="D54" s="42" t="str">
        <f t="shared" ca="1" si="2"/>
        <v/>
      </c>
      <c r="E54" s="96" t="str">
        <f ca="1">IF(OR(ISNA(A54),$D$2=0),"",IF(Title!$K$1=0,ROUNDDOWN((D54/D$2)*1000,2),ROUND((D54/D$2)*1000,2)))</f>
        <v/>
      </c>
    </row>
    <row r="55" spans="1:5">
      <c r="A55" s="46" t="e">
        <f ca="1">IF(ISNA(MATCH(ROW()-1,Results!E$5:E$103,0)),MATCH(D54,OFFSET(Results!D$5:D$103,'Leader Board'!A54,0,$A$1),0)+A54,MATCH(ROW()-1,Results!E$5:E$103,0))</f>
        <v>#N/A</v>
      </c>
      <c r="B55" s="41" t="str">
        <f t="shared" ca="1" si="0"/>
        <v/>
      </c>
      <c r="C55" s="41" t="str">
        <f t="shared" ca="1" si="3"/>
        <v/>
      </c>
      <c r="D55" s="42" t="str">
        <f t="shared" ca="1" si="2"/>
        <v/>
      </c>
      <c r="E55" s="96" t="str">
        <f ca="1">IF(OR(ISNA(A55),$D$2=0),"",IF(Title!$K$1=0,ROUNDDOWN((D55/D$2)*1000,2),ROUND((D55/D$2)*1000,2)))</f>
        <v/>
      </c>
    </row>
    <row r="56" spans="1:5">
      <c r="A56" s="46" t="e">
        <f ca="1">IF(ISNA(MATCH(ROW()-1,Results!E$5:E$103,0)),MATCH(D55,OFFSET(Results!D$5:D$103,'Leader Board'!A55,0,$A$1),0)+A55,MATCH(ROW()-1,Results!E$5:E$103,0))</f>
        <v>#N/A</v>
      </c>
      <c r="B56" s="39" t="str">
        <f t="shared" ca="1" si="0"/>
        <v/>
      </c>
      <c r="C56" s="39" t="str">
        <f t="shared" ca="1" si="3"/>
        <v/>
      </c>
      <c r="D56" s="40" t="str">
        <f t="shared" ca="1" si="2"/>
        <v/>
      </c>
      <c r="E56" s="38" t="str">
        <f ca="1">IF(OR(ISNA(A56),$D$2=0),"",IF(Title!$K$1=0,ROUNDDOWN((D56/D$2)*1000,2),ROUND((D56/D$2)*1000,2)))</f>
        <v/>
      </c>
    </row>
    <row r="57" spans="1:5">
      <c r="A57" s="46" t="e">
        <f ca="1">IF(ISNA(MATCH(ROW()-1,Results!E$5:E$103,0)),MATCH(D56,OFFSET(Results!D$5:D$103,'Leader Board'!A56,0,$A$1),0)+A56,MATCH(ROW()-1,Results!E$5:E$103,0))</f>
        <v>#N/A</v>
      </c>
      <c r="B57" s="39" t="str">
        <f t="shared" ca="1" si="0"/>
        <v/>
      </c>
      <c r="C57" s="39" t="str">
        <f t="shared" ca="1" si="3"/>
        <v/>
      </c>
      <c r="D57" s="40" t="str">
        <f t="shared" ca="1" si="2"/>
        <v/>
      </c>
      <c r="E57" s="38" t="str">
        <f ca="1">IF(OR(ISNA(A57),$D$2=0),"",IF(Title!$K$1=0,ROUNDDOWN((D57/D$2)*1000,2),ROUND((D57/D$2)*1000,2)))</f>
        <v/>
      </c>
    </row>
    <row r="58" spans="1:5">
      <c r="A58" s="46" t="e">
        <f ca="1">IF(ISNA(MATCH(ROW()-1,Results!E$5:E$103,0)),MATCH(D57,OFFSET(Results!D$5:D$103,'Leader Board'!A57,0,$A$1),0)+A57,MATCH(ROW()-1,Results!E$5:E$103,0))</f>
        <v>#N/A</v>
      </c>
      <c r="B58" s="39" t="str">
        <f t="shared" ca="1" si="0"/>
        <v/>
      </c>
      <c r="C58" s="39" t="str">
        <f t="shared" ca="1" si="3"/>
        <v/>
      </c>
      <c r="D58" s="40" t="str">
        <f t="shared" ca="1" si="2"/>
        <v/>
      </c>
      <c r="E58" s="38" t="str">
        <f ca="1">IF(OR(ISNA(A58),$D$2=0),"",IF(Title!$K$1=0,ROUNDDOWN((D58/D$2)*1000,2),ROUND((D58/D$2)*1000,2)))</f>
        <v/>
      </c>
    </row>
    <row r="59" spans="1:5">
      <c r="A59" s="46" t="e">
        <f ca="1">IF(ISNA(MATCH(ROW()-1,Results!E$5:E$103,0)),MATCH(D58,OFFSET(Results!D$5:D$103,'Leader Board'!A58,0,$A$1),0)+A58,MATCH(ROW()-1,Results!E$5:E$103,0))</f>
        <v>#N/A</v>
      </c>
      <c r="B59" s="41" t="str">
        <f t="shared" ca="1" si="0"/>
        <v/>
      </c>
      <c r="C59" s="41" t="str">
        <f t="shared" ca="1" si="3"/>
        <v/>
      </c>
      <c r="D59" s="42" t="str">
        <f t="shared" ca="1" si="2"/>
        <v/>
      </c>
      <c r="E59" s="96" t="str">
        <f ca="1">IF(OR(ISNA(A59),$D$2=0),"",IF(Title!$K$1=0,ROUNDDOWN((D59/D$2)*1000,2),ROUND((D59/D$2)*1000,2)))</f>
        <v/>
      </c>
    </row>
    <row r="60" spans="1:5">
      <c r="A60" s="46" t="e">
        <f ca="1">IF(ISNA(MATCH(ROW()-1,Results!E$5:E$103,0)),MATCH(D59,OFFSET(Results!D$5:D$103,'Leader Board'!A59,0,$A$1),0)+A59,MATCH(ROW()-1,Results!E$5:E$103,0))</f>
        <v>#N/A</v>
      </c>
      <c r="B60" s="41" t="str">
        <f t="shared" ca="1" si="0"/>
        <v/>
      </c>
      <c r="C60" s="41" t="str">
        <f t="shared" ca="1" si="3"/>
        <v/>
      </c>
      <c r="D60" s="42" t="str">
        <f t="shared" ca="1" si="2"/>
        <v/>
      </c>
      <c r="E60" s="96" t="str">
        <f ca="1">IF(OR(ISNA(A60),$D$2=0),"",IF(Title!$K$1=0,ROUNDDOWN((D60/D$2)*1000,2),ROUND((D60/D$2)*1000,2)))</f>
        <v/>
      </c>
    </row>
    <row r="61" spans="1:5">
      <c r="A61" s="46" t="e">
        <f ca="1">IF(ISNA(MATCH(ROW()-1,Results!E$5:E$103,0)),MATCH(D60,OFFSET(Results!D$5:D$103,'Leader Board'!A60,0,$A$1),0)+A60,MATCH(ROW()-1,Results!E$5:E$103,0))</f>
        <v>#N/A</v>
      </c>
      <c r="B61" s="41" t="str">
        <f t="shared" ca="1" si="0"/>
        <v/>
      </c>
      <c r="C61" s="41" t="str">
        <f t="shared" ca="1" si="3"/>
        <v/>
      </c>
      <c r="D61" s="42" t="str">
        <f t="shared" ca="1" si="2"/>
        <v/>
      </c>
      <c r="E61" s="96" t="str">
        <f ca="1">IF(OR(ISNA(A61),$D$2=0),"",IF(Title!$K$1=0,ROUNDDOWN((D61/D$2)*1000,2),ROUND((D61/D$2)*1000,2)))</f>
        <v/>
      </c>
    </row>
    <row r="62" spans="1:5">
      <c r="A62" s="46" t="e">
        <f ca="1">IF(ISNA(MATCH(ROW()-1,Results!E$5:E$103,0)),MATCH(D61,OFFSET(Results!D$5:D$103,'Leader Board'!A61,0,$A$1),0)+A61,MATCH(ROW()-1,Results!E$5:E$103,0))</f>
        <v>#N/A</v>
      </c>
      <c r="B62" s="39" t="str">
        <f t="shared" ca="1" si="0"/>
        <v/>
      </c>
      <c r="C62" s="39" t="str">
        <f t="shared" ca="1" si="3"/>
        <v/>
      </c>
      <c r="D62" s="40" t="str">
        <f t="shared" ca="1" si="2"/>
        <v/>
      </c>
      <c r="E62" s="38" t="str">
        <f ca="1">IF(OR(ISNA(A62),$D$2=0),"",IF(Title!$K$1=0,ROUNDDOWN((D62/D$2)*1000,2),ROUND((D62/D$2)*1000,2)))</f>
        <v/>
      </c>
    </row>
    <row r="63" spans="1:5">
      <c r="A63" s="46" t="e">
        <f ca="1">IF(ISNA(MATCH(ROW()-1,Results!E$5:E$103,0)),MATCH(D62,OFFSET(Results!D$5:D$103,'Leader Board'!A62,0,$A$1),0)+A62,MATCH(ROW()-1,Results!E$5:E$103,0))</f>
        <v>#N/A</v>
      </c>
      <c r="B63" s="39" t="str">
        <f t="shared" ca="1" si="0"/>
        <v/>
      </c>
      <c r="C63" s="39" t="str">
        <f t="shared" ca="1" si="3"/>
        <v/>
      </c>
      <c r="D63" s="40" t="str">
        <f t="shared" ca="1" si="2"/>
        <v/>
      </c>
      <c r="E63" s="38" t="str">
        <f ca="1">IF(OR(ISNA(A63),$D$2=0),"",IF(Title!$K$1=0,ROUNDDOWN((D63/D$2)*1000,2),ROUND((D63/D$2)*1000,2)))</f>
        <v/>
      </c>
    </row>
    <row r="64" spans="1:5">
      <c r="A64" s="46" t="e">
        <f ca="1">IF(ISNA(MATCH(ROW()-1,Results!E$5:E$103,0)),MATCH(D63,OFFSET(Results!D$5:D$103,'Leader Board'!A63,0,$A$1),0)+A63,MATCH(ROW()-1,Results!E$5:E$103,0))</f>
        <v>#N/A</v>
      </c>
      <c r="B64" s="39" t="str">
        <f t="shared" ca="1" si="0"/>
        <v/>
      </c>
      <c r="C64" s="39" t="str">
        <f t="shared" ca="1" si="3"/>
        <v/>
      </c>
      <c r="D64" s="40" t="str">
        <f t="shared" ca="1" si="2"/>
        <v/>
      </c>
      <c r="E64" s="38" t="str">
        <f ca="1">IF(OR(ISNA(A64),$D$2=0),"",IF(Title!$K$1=0,ROUNDDOWN((D64/D$2)*1000,2),ROUND((D64/D$2)*1000,2)))</f>
        <v/>
      </c>
    </row>
    <row r="65" spans="1:5">
      <c r="A65" s="46" t="e">
        <f ca="1">IF(ISNA(MATCH(ROW()-1,Results!E$5:E$103,0)),MATCH(D64,OFFSET(Results!D$5:D$103,'Leader Board'!A64,0,$A$1),0)+A64,MATCH(ROW()-1,Results!E$5:E$103,0))</f>
        <v>#N/A</v>
      </c>
      <c r="B65" s="41" t="str">
        <f t="shared" ca="1" si="0"/>
        <v/>
      </c>
      <c r="C65" s="41" t="str">
        <f t="shared" ca="1" si="3"/>
        <v/>
      </c>
      <c r="D65" s="42" t="str">
        <f t="shared" ca="1" si="2"/>
        <v/>
      </c>
      <c r="E65" s="96" t="str">
        <f ca="1">IF(OR(ISNA(A65),$D$2=0),"",IF(Title!$K$1=0,ROUNDDOWN((D65/D$2)*1000,2),ROUND((D65/D$2)*1000,2)))</f>
        <v/>
      </c>
    </row>
    <row r="66" spans="1:5">
      <c r="A66" s="46" t="e">
        <f ca="1">IF(ISNA(MATCH(ROW()-1,Results!E$5:E$103,0)),MATCH(D65,OFFSET(Results!D$5:D$103,'Leader Board'!A65,0,$A$1),0)+A65,MATCH(ROW()-1,Results!E$5:E$103,0))</f>
        <v>#N/A</v>
      </c>
      <c r="B66" s="41" t="str">
        <f t="shared" ca="1" si="0"/>
        <v/>
      </c>
      <c r="C66" s="41" t="str">
        <f t="shared" ca="1" si="3"/>
        <v/>
      </c>
      <c r="D66" s="42" t="str">
        <f t="shared" ca="1" si="2"/>
        <v/>
      </c>
      <c r="E66" s="96" t="str">
        <f ca="1">IF(OR(ISNA(A66),$D$2=0),"",IF(Title!$K$1=0,ROUNDDOWN((D66/D$2)*1000,2),ROUND((D66/D$2)*1000,2)))</f>
        <v/>
      </c>
    </row>
    <row r="67" spans="1:5">
      <c r="A67" s="46" t="e">
        <f ca="1">IF(ISNA(MATCH(ROW()-1,Results!E$5:E$103,0)),MATCH(D66,OFFSET(Results!D$5:D$103,'Leader Board'!A66,0,$A$1),0)+A66,MATCH(ROW()-1,Results!E$5:E$103,0))</f>
        <v>#N/A</v>
      </c>
      <c r="B67" s="41" t="str">
        <f t="shared" ref="B67:B100" ca="1" si="4">IF(ISNA(A67),"",INDIRECT("Results!R"&amp;4+A67&amp;"C5",FALSE))</f>
        <v/>
      </c>
      <c r="C67" s="41" t="str">
        <f t="shared" ca="1" si="3"/>
        <v/>
      </c>
      <c r="D67" s="42" t="str">
        <f t="shared" ref="D67:D100" ca="1" si="5">IF(ISNA(A67),"",INDIRECT("Results!R"&amp;4+A67&amp;"C4",FALSE))</f>
        <v/>
      </c>
      <c r="E67" s="96" t="str">
        <f ca="1">IF(OR(ISNA(A67),$D$2=0),"",IF(Title!$K$1=0,ROUNDDOWN((D67/D$2)*1000,2),ROUND((D67/D$2)*1000,2)))</f>
        <v/>
      </c>
    </row>
    <row r="68" spans="1:5">
      <c r="A68" s="46" t="e">
        <f ca="1">IF(ISNA(MATCH(ROW()-1,Results!E$5:E$103,0)),MATCH(D67,OFFSET(Results!D$5:D$103,'Leader Board'!A67,0,$A$1),0)+A67,MATCH(ROW()-1,Results!E$5:E$103,0))</f>
        <v>#N/A</v>
      </c>
      <c r="B68" s="39" t="str">
        <f t="shared" ca="1" si="4"/>
        <v/>
      </c>
      <c r="C68" s="39" t="str">
        <f t="shared" ca="1" si="3"/>
        <v/>
      </c>
      <c r="D68" s="40" t="str">
        <f t="shared" ca="1" si="5"/>
        <v/>
      </c>
      <c r="E68" s="38" t="str">
        <f ca="1">IF(OR(ISNA(A68),$D$2=0),"",IF(Title!$K$1=0,ROUNDDOWN((D68/D$2)*1000,2),ROUND((D68/D$2)*1000,2)))</f>
        <v/>
      </c>
    </row>
    <row r="69" spans="1:5">
      <c r="A69" s="46" t="e">
        <f ca="1">IF(ISNA(MATCH(ROW()-1,Results!E$5:E$103,0)),MATCH(D68,OFFSET(Results!D$5:D$103,'Leader Board'!A68,0,$A$1),0)+A68,MATCH(ROW()-1,Results!E$5:E$103,0))</f>
        <v>#N/A</v>
      </c>
      <c r="B69" s="39" t="str">
        <f t="shared" ca="1" si="4"/>
        <v/>
      </c>
      <c r="C69" s="39" t="str">
        <f t="shared" ca="1" si="3"/>
        <v/>
      </c>
      <c r="D69" s="40" t="str">
        <f t="shared" ca="1" si="5"/>
        <v/>
      </c>
      <c r="E69" s="38" t="str">
        <f ca="1">IF(OR(ISNA(A69),$D$2=0),"",IF(Title!$K$1=0,ROUNDDOWN((D69/D$2)*1000,2),ROUND((D69/D$2)*1000,2)))</f>
        <v/>
      </c>
    </row>
    <row r="70" spans="1:5">
      <c r="A70" s="46" t="e">
        <f ca="1">IF(ISNA(MATCH(ROW()-1,Results!E$5:E$103,0)),MATCH(D69,OFFSET(Results!D$5:D$103,'Leader Board'!A69,0,$A$1),0)+A69,MATCH(ROW()-1,Results!E$5:E$103,0))</f>
        <v>#N/A</v>
      </c>
      <c r="B70" s="39" t="str">
        <f t="shared" ca="1" si="4"/>
        <v/>
      </c>
      <c r="C70" s="39" t="str">
        <f t="shared" ca="1" si="3"/>
        <v/>
      </c>
      <c r="D70" s="40" t="str">
        <f t="shared" ca="1" si="5"/>
        <v/>
      </c>
      <c r="E70" s="38" t="str">
        <f ca="1">IF(OR(ISNA(A70),$D$2=0),"",IF(Title!$K$1=0,ROUNDDOWN((D70/D$2)*1000,2),ROUND((D70/D$2)*1000,2)))</f>
        <v/>
      </c>
    </row>
    <row r="71" spans="1:5">
      <c r="A71" s="46" t="e">
        <f ca="1">IF(ISNA(MATCH(ROW()-1,Results!E$5:E$103,0)),MATCH(D70,OFFSET(Results!D$5:D$103,'Leader Board'!A70,0,$A$1),0)+A70,MATCH(ROW()-1,Results!E$5:E$103,0))</f>
        <v>#N/A</v>
      </c>
      <c r="B71" s="41" t="str">
        <f t="shared" ca="1" si="4"/>
        <v/>
      </c>
      <c r="C71" s="41" t="str">
        <f t="shared" ca="1" si="3"/>
        <v/>
      </c>
      <c r="D71" s="42" t="str">
        <f t="shared" ca="1" si="5"/>
        <v/>
      </c>
      <c r="E71" s="96" t="str">
        <f ca="1">IF(OR(ISNA(A71),$D$2=0),"",IF(Title!$K$1=0,ROUNDDOWN((D71/D$2)*1000,2),ROUND((D71/D$2)*1000,2)))</f>
        <v/>
      </c>
    </row>
    <row r="72" spans="1:5">
      <c r="A72" s="46" t="e">
        <f ca="1">IF(ISNA(MATCH(ROW()-1,Results!E$5:E$103,0)),MATCH(D71,OFFSET(Results!D$5:D$103,'Leader Board'!A71,0,$A$1),0)+A71,MATCH(ROW()-1,Results!E$5:E$103,0))</f>
        <v>#N/A</v>
      </c>
      <c r="B72" s="41" t="str">
        <f t="shared" ca="1" si="4"/>
        <v/>
      </c>
      <c r="C72" s="41" t="str">
        <f t="shared" ca="1" si="3"/>
        <v/>
      </c>
      <c r="D72" s="42" t="str">
        <f t="shared" ca="1" si="5"/>
        <v/>
      </c>
      <c r="E72" s="96" t="str">
        <f ca="1">IF(OR(ISNA(A72),$D$2=0),"",IF(Title!$K$1=0,ROUNDDOWN((D72/D$2)*1000,2),ROUND((D72/D$2)*1000,2)))</f>
        <v/>
      </c>
    </row>
    <row r="73" spans="1:5">
      <c r="A73" s="46" t="e">
        <f ca="1">IF(ISNA(MATCH(ROW()-1,Results!E$5:E$103,0)),MATCH(D72,OFFSET(Results!D$5:D$103,'Leader Board'!A72,0,$A$1),0)+A72,MATCH(ROW()-1,Results!E$5:E$103,0))</f>
        <v>#N/A</v>
      </c>
      <c r="B73" s="41" t="str">
        <f t="shared" ca="1" si="4"/>
        <v/>
      </c>
      <c r="C73" s="41" t="str">
        <f t="shared" ca="1" si="3"/>
        <v/>
      </c>
      <c r="D73" s="42" t="str">
        <f t="shared" ca="1" si="5"/>
        <v/>
      </c>
      <c r="E73" s="96" t="str">
        <f ca="1">IF(OR(ISNA(A73),$D$2=0),"",IF(Title!$K$1=0,ROUNDDOWN((D73/D$2)*1000,2),ROUND((D73/D$2)*1000,2)))</f>
        <v/>
      </c>
    </row>
    <row r="74" spans="1:5">
      <c r="A74" s="46" t="e">
        <f ca="1">IF(ISNA(MATCH(ROW()-1,Results!E$5:E$103,0)),MATCH(D73,OFFSET(Results!D$5:D$103,'Leader Board'!A73,0,$A$1),0)+A73,MATCH(ROW()-1,Results!E$5:E$103,0))</f>
        <v>#N/A</v>
      </c>
      <c r="B74" s="39" t="str">
        <f t="shared" ca="1" si="4"/>
        <v/>
      </c>
      <c r="C74" s="39" t="str">
        <f t="shared" ca="1" si="3"/>
        <v/>
      </c>
      <c r="D74" s="40" t="str">
        <f t="shared" ca="1" si="5"/>
        <v/>
      </c>
      <c r="E74" s="38" t="str">
        <f ca="1">IF(OR(ISNA(A74),$D$2=0),"",IF(Title!$K$1=0,ROUNDDOWN((D74/D$2)*1000,2),ROUND((D74/D$2)*1000,2)))</f>
        <v/>
      </c>
    </row>
    <row r="75" spans="1:5">
      <c r="A75" s="46" t="e">
        <f ca="1">IF(ISNA(MATCH(ROW()-1,Results!E$5:E$103,0)),MATCH(D74,OFFSET(Results!D$5:D$103,'Leader Board'!A74,0,$A$1),0)+A74,MATCH(ROW()-1,Results!E$5:E$103,0))</f>
        <v>#N/A</v>
      </c>
      <c r="B75" s="39" t="str">
        <f t="shared" ca="1" si="4"/>
        <v/>
      </c>
      <c r="C75" s="39" t="str">
        <f t="shared" ca="1" si="3"/>
        <v/>
      </c>
      <c r="D75" s="40" t="str">
        <f t="shared" ca="1" si="5"/>
        <v/>
      </c>
      <c r="E75" s="38" t="str">
        <f ca="1">IF(OR(ISNA(A75),$D$2=0),"",IF(Title!$K$1=0,ROUNDDOWN((D75/D$2)*1000,2),ROUND((D75/D$2)*1000,2)))</f>
        <v/>
      </c>
    </row>
    <row r="76" spans="1:5">
      <c r="A76" s="46" t="e">
        <f ca="1">IF(ISNA(MATCH(ROW()-1,Results!E$5:E$103,0)),MATCH(D75,OFFSET(Results!D$5:D$103,'Leader Board'!A75,0,$A$1),0)+A75,MATCH(ROW()-1,Results!E$5:E$103,0))</f>
        <v>#N/A</v>
      </c>
      <c r="B76" s="39" t="str">
        <f t="shared" ca="1" si="4"/>
        <v/>
      </c>
      <c r="C76" s="39" t="str">
        <f t="shared" ca="1" si="3"/>
        <v/>
      </c>
      <c r="D76" s="40" t="str">
        <f t="shared" ca="1" si="5"/>
        <v/>
      </c>
      <c r="E76" s="38" t="str">
        <f ca="1">IF(OR(ISNA(A76),$D$2=0),"",IF(Title!$K$1=0,ROUNDDOWN((D76/D$2)*1000,2),ROUND((D76/D$2)*1000,2)))</f>
        <v/>
      </c>
    </row>
    <row r="77" spans="1:5">
      <c r="A77" s="46" t="e">
        <f ca="1">IF(ISNA(MATCH(ROW()-1,Results!E$5:E$103,0)),MATCH(D76,OFFSET(Results!D$5:D$103,'Leader Board'!A76,0,$A$1),0)+A76,MATCH(ROW()-1,Results!E$5:E$103,0))</f>
        <v>#N/A</v>
      </c>
      <c r="B77" s="41" t="str">
        <f t="shared" ca="1" si="4"/>
        <v/>
      </c>
      <c r="C77" s="41" t="str">
        <f t="shared" ca="1" si="3"/>
        <v/>
      </c>
      <c r="D77" s="42" t="str">
        <f t="shared" ca="1" si="5"/>
        <v/>
      </c>
      <c r="E77" s="96" t="str">
        <f ca="1">IF(OR(ISNA(A77),$D$2=0),"",IF(Title!$K$1=0,ROUNDDOWN((D77/D$2)*1000,2),ROUND((D77/D$2)*1000,2)))</f>
        <v/>
      </c>
    </row>
    <row r="78" spans="1:5">
      <c r="A78" s="46" t="e">
        <f ca="1">IF(ISNA(MATCH(ROW()-1,Results!E$5:E$103,0)),MATCH(D77,OFFSET(Results!D$5:D$103,'Leader Board'!A77,0,$A$1),0)+A77,MATCH(ROW()-1,Results!E$5:E$103,0))</f>
        <v>#N/A</v>
      </c>
      <c r="B78" s="41" t="str">
        <f t="shared" ca="1" si="4"/>
        <v/>
      </c>
      <c r="C78" s="41" t="str">
        <f t="shared" ca="1" si="3"/>
        <v/>
      </c>
      <c r="D78" s="42" t="str">
        <f t="shared" ca="1" si="5"/>
        <v/>
      </c>
      <c r="E78" s="96" t="str">
        <f ca="1">IF(OR(ISNA(A78),$D$2=0),"",IF(Title!$K$1=0,ROUNDDOWN((D78/D$2)*1000,2),ROUND((D78/D$2)*1000,2)))</f>
        <v/>
      </c>
    </row>
    <row r="79" spans="1:5">
      <c r="A79" s="46" t="e">
        <f ca="1">IF(ISNA(MATCH(ROW()-1,Results!E$5:E$103,0)),MATCH(D78,OFFSET(Results!D$5:D$103,'Leader Board'!A78,0,$A$1),0)+A78,MATCH(ROW()-1,Results!E$5:E$103,0))</f>
        <v>#N/A</v>
      </c>
      <c r="B79" s="41" t="str">
        <f t="shared" ca="1" si="4"/>
        <v/>
      </c>
      <c r="C79" s="41" t="str">
        <f t="shared" ca="1" si="3"/>
        <v/>
      </c>
      <c r="D79" s="42" t="str">
        <f t="shared" ca="1" si="5"/>
        <v/>
      </c>
      <c r="E79" s="96" t="str">
        <f ca="1">IF(OR(ISNA(A79),$D$2=0),"",IF(Title!$K$1=0,ROUNDDOWN((D79/D$2)*1000,2),ROUND((D79/D$2)*1000,2)))</f>
        <v/>
      </c>
    </row>
    <row r="80" spans="1:5">
      <c r="A80" s="46" t="e">
        <f ca="1">IF(ISNA(MATCH(ROW()-1,Results!E$5:E$103,0)),MATCH(D79,OFFSET(Results!D$5:D$103,'Leader Board'!A79,0,$A$1),0)+A79,MATCH(ROW()-1,Results!E$5:E$103,0))</f>
        <v>#N/A</v>
      </c>
      <c r="B80" s="39" t="str">
        <f t="shared" ca="1" si="4"/>
        <v/>
      </c>
      <c r="C80" s="39" t="str">
        <f t="shared" ca="1" si="3"/>
        <v/>
      </c>
      <c r="D80" s="40" t="str">
        <f t="shared" ca="1" si="5"/>
        <v/>
      </c>
      <c r="E80" s="38" t="str">
        <f ca="1">IF(OR(ISNA(A80),$D$2=0),"",IF(Title!$K$1=0,ROUNDDOWN((D80/D$2)*1000,2),ROUND((D80/D$2)*1000,2)))</f>
        <v/>
      </c>
    </row>
    <row r="81" spans="1:5">
      <c r="A81" s="46" t="e">
        <f ca="1">IF(ISNA(MATCH(ROW()-1,Results!E$5:E$103,0)),MATCH(D80,OFFSET(Results!D$5:D$103,'Leader Board'!A80,0,$A$1),0)+A80,MATCH(ROW()-1,Results!E$5:E$103,0))</f>
        <v>#N/A</v>
      </c>
      <c r="B81" s="39" t="str">
        <f t="shared" ca="1" si="4"/>
        <v/>
      </c>
      <c r="C81" s="39" t="str">
        <f t="shared" ca="1" si="3"/>
        <v/>
      </c>
      <c r="D81" s="40" t="str">
        <f t="shared" ca="1" si="5"/>
        <v/>
      </c>
      <c r="E81" s="38" t="str">
        <f ca="1">IF(OR(ISNA(A81),$D$2=0),"",IF(Title!$K$1=0,ROUNDDOWN((D81/D$2)*1000,2),ROUND((D81/D$2)*1000,2)))</f>
        <v/>
      </c>
    </row>
    <row r="82" spans="1:5">
      <c r="A82" s="46" t="e">
        <f ca="1">IF(ISNA(MATCH(ROW()-1,Results!E$5:E$103,0)),MATCH(D81,OFFSET(Results!D$5:D$103,'Leader Board'!A81,0,$A$1),0)+A81,MATCH(ROW()-1,Results!E$5:E$103,0))</f>
        <v>#N/A</v>
      </c>
      <c r="B82" s="39" t="str">
        <f t="shared" ca="1" si="4"/>
        <v/>
      </c>
      <c r="C82" s="39" t="str">
        <f t="shared" ca="1" si="3"/>
        <v/>
      </c>
      <c r="D82" s="40" t="str">
        <f t="shared" ca="1" si="5"/>
        <v/>
      </c>
      <c r="E82" s="38" t="str">
        <f ca="1">IF(OR(ISNA(A82),$D$2=0),"",IF(Title!$K$1=0,ROUNDDOWN((D82/D$2)*1000,2),ROUND((D82/D$2)*1000,2)))</f>
        <v/>
      </c>
    </row>
    <row r="83" spans="1:5">
      <c r="A83" s="46" t="e">
        <f ca="1">IF(ISNA(MATCH(ROW()-1,Results!E$5:E$103,0)),MATCH(D82,OFFSET(Results!D$5:D$103,'Leader Board'!A82,0,$A$1),0)+A82,MATCH(ROW()-1,Results!E$5:E$103,0))</f>
        <v>#N/A</v>
      </c>
      <c r="B83" s="41" t="str">
        <f t="shared" ca="1" si="4"/>
        <v/>
      </c>
      <c r="C83" s="41" t="str">
        <f t="shared" ca="1" si="3"/>
        <v/>
      </c>
      <c r="D83" s="42" t="str">
        <f t="shared" ca="1" si="5"/>
        <v/>
      </c>
      <c r="E83" s="96" t="str">
        <f ca="1">IF(OR(ISNA(A83),$D$2=0),"",IF(Title!$K$1=0,ROUNDDOWN((D83/D$2)*1000,2),ROUND((D83/D$2)*1000,2)))</f>
        <v/>
      </c>
    </row>
    <row r="84" spans="1:5">
      <c r="A84" s="46" t="e">
        <f ca="1">IF(ISNA(MATCH(ROW()-1,Results!E$5:E$103,0)),MATCH(D83,OFFSET(Results!D$5:D$103,'Leader Board'!A83,0,$A$1),0)+A83,MATCH(ROW()-1,Results!E$5:E$103,0))</f>
        <v>#N/A</v>
      </c>
      <c r="B84" s="41" t="str">
        <f t="shared" ca="1" si="4"/>
        <v/>
      </c>
      <c r="C84" s="41" t="str">
        <f t="shared" ca="1" si="3"/>
        <v/>
      </c>
      <c r="D84" s="42" t="str">
        <f t="shared" ca="1" si="5"/>
        <v/>
      </c>
      <c r="E84" s="96" t="str">
        <f ca="1">IF(OR(ISNA(A84),$D$2=0),"",IF(Title!$K$1=0,ROUNDDOWN((D84/D$2)*1000,2),ROUND((D84/D$2)*1000,2)))</f>
        <v/>
      </c>
    </row>
    <row r="85" spans="1:5">
      <c r="A85" s="46" t="e">
        <f ca="1">IF(ISNA(MATCH(ROW()-1,Results!E$5:E$103,0)),MATCH(D84,OFFSET(Results!D$5:D$103,'Leader Board'!A84,0,$A$1),0)+A84,MATCH(ROW()-1,Results!E$5:E$103,0))</f>
        <v>#N/A</v>
      </c>
      <c r="B85" s="41" t="str">
        <f t="shared" ca="1" si="4"/>
        <v/>
      </c>
      <c r="C85" s="41" t="str">
        <f t="shared" ca="1" si="3"/>
        <v/>
      </c>
      <c r="D85" s="42" t="str">
        <f t="shared" ca="1" si="5"/>
        <v/>
      </c>
      <c r="E85" s="96" t="str">
        <f ca="1">IF(OR(ISNA(A85),$D$2=0),"",IF(Title!$K$1=0,ROUNDDOWN((D85/D$2)*1000,2),ROUND((D85/D$2)*1000,2)))</f>
        <v/>
      </c>
    </row>
    <row r="86" spans="1:5">
      <c r="A86" s="46" t="e">
        <f ca="1">IF(ISNA(MATCH(ROW()-1,Results!E$5:E$103,0)),MATCH(D85,OFFSET(Results!D$5:D$103,'Leader Board'!A85,0,$A$1),0)+A85,MATCH(ROW()-1,Results!E$5:E$103,0))</f>
        <v>#N/A</v>
      </c>
      <c r="B86" s="39" t="str">
        <f t="shared" ca="1" si="4"/>
        <v/>
      </c>
      <c r="C86" s="39" t="str">
        <f t="shared" ca="1" si="3"/>
        <v/>
      </c>
      <c r="D86" s="40" t="str">
        <f t="shared" ca="1" si="5"/>
        <v/>
      </c>
      <c r="E86" s="38" t="str">
        <f ca="1">IF(OR(ISNA(A86),$D$2=0),"",IF(Title!$K$1=0,ROUNDDOWN((D86/D$2)*1000,2),ROUND((D86/D$2)*1000,2)))</f>
        <v/>
      </c>
    </row>
    <row r="87" spans="1:5">
      <c r="A87" s="46" t="e">
        <f ca="1">IF(ISNA(MATCH(ROW()-1,Results!E$5:E$103,0)),MATCH(D86,OFFSET(Results!D$5:D$103,'Leader Board'!A86,0,$A$1),0)+A86,MATCH(ROW()-1,Results!E$5:E$103,0))</f>
        <v>#N/A</v>
      </c>
      <c r="B87" s="39" t="str">
        <f t="shared" ca="1" si="4"/>
        <v/>
      </c>
      <c r="C87" s="39" t="str">
        <f t="shared" ca="1" si="3"/>
        <v/>
      </c>
      <c r="D87" s="40" t="str">
        <f t="shared" ca="1" si="5"/>
        <v/>
      </c>
      <c r="E87" s="38" t="str">
        <f ca="1">IF(OR(ISNA(A87),$D$2=0),"",IF(Title!$K$1=0,ROUNDDOWN((D87/D$2)*1000,2),ROUND((D87/D$2)*1000,2)))</f>
        <v/>
      </c>
    </row>
    <row r="88" spans="1:5">
      <c r="A88" s="46" t="e">
        <f ca="1">IF(ISNA(MATCH(ROW()-1,Results!E$5:E$103,0)),MATCH(D87,OFFSET(Results!D$5:D$103,'Leader Board'!A87,0,$A$1),0)+A87,MATCH(ROW()-1,Results!E$5:E$103,0))</f>
        <v>#N/A</v>
      </c>
      <c r="B88" s="39" t="str">
        <f t="shared" ca="1" si="4"/>
        <v/>
      </c>
      <c r="C88" s="39" t="str">
        <f t="shared" ca="1" si="3"/>
        <v/>
      </c>
      <c r="D88" s="40" t="str">
        <f t="shared" ca="1" si="5"/>
        <v/>
      </c>
      <c r="E88" s="38" t="str">
        <f ca="1">IF(OR(ISNA(A88),$D$2=0),"",IF(Title!$K$1=0,ROUNDDOWN((D88/D$2)*1000,2),ROUND((D88/D$2)*1000,2)))</f>
        <v/>
      </c>
    </row>
    <row r="89" spans="1:5">
      <c r="A89" s="46" t="e">
        <f ca="1">IF(ISNA(MATCH(ROW()-1,Results!E$5:E$103,0)),MATCH(D88,OFFSET(Results!D$5:D$103,'Leader Board'!A88,0,$A$1),0)+A88,MATCH(ROW()-1,Results!E$5:E$103,0))</f>
        <v>#N/A</v>
      </c>
      <c r="B89" s="41" t="str">
        <f t="shared" ca="1" si="4"/>
        <v/>
      </c>
      <c r="C89" s="41" t="str">
        <f t="shared" ca="1" si="3"/>
        <v/>
      </c>
      <c r="D89" s="42" t="str">
        <f t="shared" ca="1" si="5"/>
        <v/>
      </c>
      <c r="E89" s="96" t="str">
        <f ca="1">IF(OR(ISNA(A89),$D$2=0),"",IF(Title!$K$1=0,ROUNDDOWN((D89/D$2)*1000,2),ROUND((D89/D$2)*1000,2)))</f>
        <v/>
      </c>
    </row>
    <row r="90" spans="1:5">
      <c r="A90" s="46" t="e">
        <f ca="1">IF(ISNA(MATCH(ROW()-1,Results!E$5:E$103,0)),MATCH(D89,OFFSET(Results!D$5:D$103,'Leader Board'!A89,0,$A$1),0)+A89,MATCH(ROW()-1,Results!E$5:E$103,0))</f>
        <v>#N/A</v>
      </c>
      <c r="B90" s="41" t="str">
        <f t="shared" ca="1" si="4"/>
        <v/>
      </c>
      <c r="C90" s="41" t="str">
        <f t="shared" ca="1" si="3"/>
        <v/>
      </c>
      <c r="D90" s="42" t="str">
        <f t="shared" ca="1" si="5"/>
        <v/>
      </c>
      <c r="E90" s="96" t="str">
        <f ca="1">IF(OR(ISNA(A90),$D$2=0),"",IF(Title!$K$1=0,ROUNDDOWN((D90/D$2)*1000,2),ROUND((D90/D$2)*1000,2)))</f>
        <v/>
      </c>
    </row>
    <row r="91" spans="1:5">
      <c r="A91" s="46" t="e">
        <f ca="1">IF(ISNA(MATCH(ROW()-1,Results!E$5:E$103,0)),MATCH(D90,OFFSET(Results!D$5:D$103,'Leader Board'!A90,0,$A$1),0)+A90,MATCH(ROW()-1,Results!E$5:E$103,0))</f>
        <v>#N/A</v>
      </c>
      <c r="B91" s="41" t="str">
        <f t="shared" ca="1" si="4"/>
        <v/>
      </c>
      <c r="C91" s="41" t="str">
        <f t="shared" ca="1" si="3"/>
        <v/>
      </c>
      <c r="D91" s="42" t="str">
        <f t="shared" ca="1" si="5"/>
        <v/>
      </c>
      <c r="E91" s="96" t="str">
        <f ca="1">IF(OR(ISNA(A91),$D$2=0),"",IF(Title!$K$1=0,ROUNDDOWN((D91/D$2)*1000,2),ROUND((D91/D$2)*1000,2)))</f>
        <v/>
      </c>
    </row>
    <row r="92" spans="1:5">
      <c r="A92" s="46" t="e">
        <f ca="1">IF(ISNA(MATCH(ROW()-1,Results!E$5:E$103,0)),MATCH(D91,OFFSET(Results!D$5:D$103,'Leader Board'!A91,0,$A$1),0)+A91,MATCH(ROW()-1,Results!E$5:E$103,0))</f>
        <v>#N/A</v>
      </c>
      <c r="B92" s="39" t="str">
        <f t="shared" ca="1" si="4"/>
        <v/>
      </c>
      <c r="C92" s="39" t="str">
        <f t="shared" ca="1" si="3"/>
        <v/>
      </c>
      <c r="D92" s="40" t="str">
        <f t="shared" ca="1" si="5"/>
        <v/>
      </c>
      <c r="E92" s="38" t="str">
        <f ca="1">IF(OR(ISNA(A92),$D$2=0),"",IF(Title!$K$1=0,ROUNDDOWN((D92/D$2)*1000,2),ROUND((D92/D$2)*1000,2)))</f>
        <v/>
      </c>
    </row>
    <row r="93" spans="1:5">
      <c r="A93" s="46" t="e">
        <f ca="1">IF(ISNA(MATCH(ROW()-1,Results!E$5:E$103,0)),MATCH(D92,OFFSET(Results!D$5:D$103,'Leader Board'!A92,0,$A$1),0)+A92,MATCH(ROW()-1,Results!E$5:E$103,0))</f>
        <v>#N/A</v>
      </c>
      <c r="B93" s="39" t="str">
        <f t="shared" ca="1" si="4"/>
        <v/>
      </c>
      <c r="C93" s="39" t="str">
        <f t="shared" ca="1" si="3"/>
        <v/>
      </c>
      <c r="D93" s="40" t="str">
        <f t="shared" ca="1" si="5"/>
        <v/>
      </c>
      <c r="E93" s="38" t="str">
        <f ca="1">IF(OR(ISNA(A93),$D$2=0),"",IF(Title!$K$1=0,ROUNDDOWN((D93/D$2)*1000,2),ROUND((D93/D$2)*1000,2)))</f>
        <v/>
      </c>
    </row>
    <row r="94" spans="1:5">
      <c r="A94" s="46" t="e">
        <f ca="1">IF(ISNA(MATCH(ROW()-1,Results!E$5:E$103,0)),MATCH(D93,OFFSET(Results!D$5:D$103,'Leader Board'!A93,0,$A$1),0)+A93,MATCH(ROW()-1,Results!E$5:E$103,0))</f>
        <v>#N/A</v>
      </c>
      <c r="B94" s="39" t="str">
        <f t="shared" ca="1" si="4"/>
        <v/>
      </c>
      <c r="C94" s="39" t="str">
        <f t="shared" ref="C94:C100" ca="1" si="6">IF(ISNA(A94),"",INDIRECT("Results!R"&amp;4+A94&amp;"C2",FALSE))</f>
        <v/>
      </c>
      <c r="D94" s="40" t="str">
        <f t="shared" ca="1" si="5"/>
        <v/>
      </c>
      <c r="E94" s="38" t="str">
        <f ca="1">IF(OR(ISNA(A94),$D$2=0),"",IF(Title!$K$1=0,ROUNDDOWN((D94/D$2)*1000,2),ROUND((D94/D$2)*1000,2)))</f>
        <v/>
      </c>
    </row>
    <row r="95" spans="1:5">
      <c r="A95" s="46" t="e">
        <f ca="1">IF(ISNA(MATCH(ROW()-1,Results!E$5:E$103,0)),MATCH(D94,OFFSET(Results!D$5:D$103,'Leader Board'!A94,0,$A$1),0)+A94,MATCH(ROW()-1,Results!E$5:E$103,0))</f>
        <v>#N/A</v>
      </c>
      <c r="B95" s="41" t="str">
        <f t="shared" ca="1" si="4"/>
        <v/>
      </c>
      <c r="C95" s="41" t="str">
        <f t="shared" ca="1" si="6"/>
        <v/>
      </c>
      <c r="D95" s="42" t="str">
        <f t="shared" ca="1" si="5"/>
        <v/>
      </c>
      <c r="E95" s="96" t="str">
        <f ca="1">IF(OR(ISNA(A95),$D$2=0),"",IF(Title!$K$1=0,ROUNDDOWN((D95/D$2)*1000,2),ROUND((D95/D$2)*1000,2)))</f>
        <v/>
      </c>
    </row>
    <row r="96" spans="1:5">
      <c r="A96" s="46" t="e">
        <f ca="1">IF(ISNA(MATCH(ROW()-1,Results!E$5:E$103,0)),MATCH(D95,OFFSET(Results!D$5:D$103,'Leader Board'!A95,0,$A$1),0)+A95,MATCH(ROW()-1,Results!E$5:E$103,0))</f>
        <v>#N/A</v>
      </c>
      <c r="B96" s="41" t="str">
        <f t="shared" ca="1" si="4"/>
        <v/>
      </c>
      <c r="C96" s="41" t="str">
        <f t="shared" ca="1" si="6"/>
        <v/>
      </c>
      <c r="D96" s="42" t="str">
        <f t="shared" ca="1" si="5"/>
        <v/>
      </c>
      <c r="E96" s="96" t="str">
        <f ca="1">IF(OR(ISNA(A96),$D$2=0),"",IF(Title!$K$1=0,ROUNDDOWN((D96/D$2)*1000,2),ROUND((D96/D$2)*1000,2)))</f>
        <v/>
      </c>
    </row>
    <row r="97" spans="1:5">
      <c r="A97" s="46" t="e">
        <f ca="1">IF(ISNA(MATCH(ROW()-1,Results!E$5:E$103,0)),MATCH(D96,OFFSET(Results!D$5:D$103,'Leader Board'!A96,0,$A$1),0)+A96,MATCH(ROW()-1,Results!E$5:E$103,0))</f>
        <v>#N/A</v>
      </c>
      <c r="B97" s="41" t="str">
        <f t="shared" ca="1" si="4"/>
        <v/>
      </c>
      <c r="C97" s="41" t="str">
        <f t="shared" ca="1" si="6"/>
        <v/>
      </c>
      <c r="D97" s="42" t="str">
        <f t="shared" ca="1" si="5"/>
        <v/>
      </c>
      <c r="E97" s="96" t="str">
        <f ca="1">IF(OR(ISNA(A97),$D$2=0),"",IF(Title!$K$1=0,ROUNDDOWN((D97/D$2)*1000,2),ROUND((D97/D$2)*1000,2)))</f>
        <v/>
      </c>
    </row>
    <row r="98" spans="1:5">
      <c r="A98" s="46" t="e">
        <f ca="1">IF(ISNA(MATCH(ROW()-1,Results!E$5:E$103,0)),MATCH(D97,OFFSET(Results!D$5:D$103,'Leader Board'!A97,0,$A$1),0)+A97,MATCH(ROW()-1,Results!E$5:E$103,0))</f>
        <v>#N/A</v>
      </c>
      <c r="B98" s="39" t="str">
        <f t="shared" ca="1" si="4"/>
        <v/>
      </c>
      <c r="C98" s="39" t="str">
        <f t="shared" ca="1" si="6"/>
        <v/>
      </c>
      <c r="D98" s="40" t="str">
        <f t="shared" ca="1" si="5"/>
        <v/>
      </c>
      <c r="E98" s="38" t="str">
        <f ca="1">IF(OR(ISNA(A98),$D$2=0),"",IF(Title!$K$1=0,ROUNDDOWN((D98/D$2)*1000,2),ROUND((D98/D$2)*1000,2)))</f>
        <v/>
      </c>
    </row>
    <row r="99" spans="1:5">
      <c r="A99" s="46" t="e">
        <f ca="1">IF(ISNA(MATCH(ROW()-1,Results!E$5:E$103,0)),MATCH(D98,OFFSET(Results!D$5:D$103,'Leader Board'!A98,0,$A$1),0)+A98,MATCH(ROW()-1,Results!E$5:E$103,0))</f>
        <v>#N/A</v>
      </c>
      <c r="B99" s="39" t="str">
        <f t="shared" ca="1" si="4"/>
        <v/>
      </c>
      <c r="C99" s="39" t="str">
        <f t="shared" ca="1" si="6"/>
        <v/>
      </c>
      <c r="D99" s="40" t="str">
        <f t="shared" ca="1" si="5"/>
        <v/>
      </c>
      <c r="E99" s="38" t="str">
        <f ca="1">IF(OR(ISNA(A99),$D$2=0),"",IF(Title!$K$1=0,ROUNDDOWN((D99/D$2)*1000,2),ROUND((D99/D$2)*1000,2)))</f>
        <v/>
      </c>
    </row>
    <row r="100" spans="1:5">
      <c r="A100" s="46" t="e">
        <f ca="1">IF(ISNA(MATCH(ROW()-1,Results!E$5:E$103,0)),MATCH(D99,OFFSET(Results!D$5:D$103,'Leader Board'!A99,0,$A$1),0)+A99,MATCH(ROW()-1,Results!E$5:E$103,0))</f>
        <v>#N/A</v>
      </c>
      <c r="B100" s="39" t="str">
        <f t="shared" ca="1" si="4"/>
        <v/>
      </c>
      <c r="C100" s="39" t="str">
        <f t="shared" ca="1" si="6"/>
        <v/>
      </c>
      <c r="D100" s="40" t="str">
        <f t="shared" ca="1" si="5"/>
        <v/>
      </c>
      <c r="E100" s="38" t="str">
        <f ca="1">IF(OR(ISNA(A100),$D$2=0),"",IF(Title!$K$1=0,ROUNDDOWN((D100/D$2)*1000,2),ROUND((D100/D$2)*1000,2)))</f>
        <v/>
      </c>
    </row>
  </sheetData>
  <sheetProtection password="BBB3" sheet="1" objects="1" scenarios="1"/>
  <dataConsolidate/>
  <phoneticPr fontId="11" type="noConversion"/>
  <pageMargins left="0.75" right="0.75" top="1" bottom="1" header="0.5" footer="0.5"/>
  <pageSetup paperSize="9" orientation="portrait" horizontalDpi="0" verticalDpi="0" r:id="rId1"/>
  <headerFooter alignWithMargins="0"/>
  <legacyDrawing r:id="rId2"/>
  <controls>
    <control shapeId="1025" r:id="rId3" name="cmdCopyToClipboard"/>
  </control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AR104"/>
  <sheetViews>
    <sheetView workbookViewId="0">
      <pane xSplit="3" ySplit="2" topLeftCell="D3" activePane="bottomRight" state="frozen"/>
      <selection pane="topRight"/>
      <selection pane="bottomLeft"/>
      <selection pane="bottomRight" activeCell="A3" sqref="A3"/>
    </sheetView>
  </sheetViews>
  <sheetFormatPr defaultRowHeight="12.75"/>
  <cols>
    <col min="1" max="1" width="9.140625" style="1"/>
    <col min="2" max="2" width="16.7109375" style="3" bestFit="1" customWidth="1"/>
    <col min="3" max="3" width="9.7109375" style="3" bestFit="1" customWidth="1"/>
    <col min="4" max="4" width="5.7109375" style="9" bestFit="1" customWidth="1"/>
    <col min="5" max="5" width="5.5703125" style="7" bestFit="1" customWidth="1"/>
    <col min="6" max="6" width="6.5703125" style="9" bestFit="1" customWidth="1"/>
    <col min="7" max="7" width="5.140625" style="7" bestFit="1" customWidth="1"/>
    <col min="8" max="8" width="5.7109375" style="9" bestFit="1" customWidth="1"/>
    <col min="9" max="9" width="5.140625" style="7" bestFit="1" customWidth="1"/>
    <col min="10" max="10" width="5.7109375" style="9" bestFit="1" customWidth="1"/>
    <col min="11" max="11" width="5.140625" style="7" bestFit="1" customWidth="1"/>
    <col min="12" max="12" width="5.7109375" style="9" bestFit="1" customWidth="1"/>
    <col min="13" max="13" width="5.140625" style="7" bestFit="1" customWidth="1"/>
    <col min="14" max="14" width="5.7109375" style="9" bestFit="1" customWidth="1"/>
    <col min="15" max="15" width="5.140625" style="7" bestFit="1" customWidth="1"/>
    <col min="16" max="16" width="6.5703125" style="2" bestFit="1" customWidth="1"/>
    <col min="17" max="17" width="5.140625" style="3" bestFit="1" customWidth="1"/>
    <col min="18" max="18" width="5.7109375" style="2" bestFit="1" customWidth="1"/>
    <col min="19" max="19" width="5.140625" style="3" bestFit="1" customWidth="1"/>
    <col min="20" max="20" width="5.7109375" style="2" bestFit="1" customWidth="1"/>
    <col min="21" max="21" width="5.140625" style="3" bestFit="1" customWidth="1"/>
    <col min="22" max="22" width="5.7109375" style="2" bestFit="1" customWidth="1"/>
    <col min="23" max="23" width="5.140625" style="3" bestFit="1" customWidth="1"/>
    <col min="24" max="24" width="5.7109375" style="2" bestFit="1" customWidth="1"/>
    <col min="25" max="25" width="5.140625" style="3" bestFit="1" customWidth="1"/>
    <col min="26" max="26" width="6.5703125" style="2" bestFit="1" customWidth="1"/>
    <col min="27" max="27" width="5.140625" style="3" bestFit="1" customWidth="1"/>
    <col min="28" max="28" width="5.7109375" style="2" bestFit="1" customWidth="1"/>
    <col min="29" max="29" width="5.140625" style="3" bestFit="1" customWidth="1"/>
    <col min="30" max="30" width="5.7109375" style="2" bestFit="1" customWidth="1"/>
    <col min="31" max="31" width="5.140625" style="3" bestFit="1" customWidth="1"/>
    <col min="32" max="32" width="5.7109375" style="10" bestFit="1" customWidth="1"/>
    <col min="33" max="33" width="5.140625" style="3" bestFit="1" customWidth="1"/>
    <col min="34" max="34" width="5.7109375" style="3" bestFit="1" customWidth="1"/>
    <col min="35" max="35" width="5.42578125" style="3" bestFit="1" customWidth="1"/>
    <col min="36" max="36" width="6.5703125" style="3" bestFit="1" customWidth="1"/>
    <col min="37" max="37" width="5.42578125" style="3" bestFit="1" customWidth="1"/>
    <col min="38" max="38" width="5.7109375" style="3" bestFit="1" customWidth="1"/>
    <col min="39" max="39" width="5.42578125" style="3" bestFit="1" customWidth="1"/>
    <col min="40" max="40" width="5.7109375" style="3" bestFit="1" customWidth="1"/>
    <col min="41" max="41" width="5.42578125" style="3" bestFit="1" customWidth="1"/>
    <col min="42" max="42" width="5.7109375" style="3" bestFit="1" customWidth="1"/>
    <col min="43" max="43" width="5.42578125" style="3" bestFit="1" customWidth="1"/>
    <col min="44" max="16384" width="9.140625" style="3"/>
  </cols>
  <sheetData>
    <row r="1" spans="1:44" s="8" customFormat="1">
      <c r="C1" s="28" t="s">
        <v>160</v>
      </c>
      <c r="D1" s="29">
        <v>0</v>
      </c>
      <c r="E1" s="29"/>
      <c r="F1" s="29">
        <v>0</v>
      </c>
      <c r="G1" s="29"/>
      <c r="H1" s="29">
        <v>0</v>
      </c>
      <c r="I1" s="29"/>
      <c r="J1" s="29">
        <v>1</v>
      </c>
      <c r="K1" s="29"/>
      <c r="L1" s="29">
        <v>1</v>
      </c>
      <c r="M1" s="29"/>
      <c r="N1" s="29">
        <v>1</v>
      </c>
      <c r="O1" s="29"/>
      <c r="P1" s="30">
        <v>1</v>
      </c>
      <c r="Q1" s="30"/>
      <c r="R1" s="30">
        <v>1</v>
      </c>
      <c r="S1" s="30"/>
      <c r="T1" s="30">
        <v>1</v>
      </c>
      <c r="U1" s="30"/>
      <c r="V1" s="30">
        <v>1</v>
      </c>
      <c r="W1" s="30"/>
      <c r="X1" s="30">
        <v>1</v>
      </c>
      <c r="Y1" s="30"/>
      <c r="Z1" s="30">
        <v>1</v>
      </c>
      <c r="AA1" s="30"/>
      <c r="AB1" s="30">
        <v>1</v>
      </c>
      <c r="AC1" s="30"/>
      <c r="AD1" s="30">
        <v>1</v>
      </c>
      <c r="AE1" s="30"/>
      <c r="AF1" s="30">
        <v>2</v>
      </c>
      <c r="AG1" s="30"/>
      <c r="AH1" s="31">
        <v>2</v>
      </c>
      <c r="AI1" s="31"/>
      <c r="AJ1" s="31">
        <v>2</v>
      </c>
      <c r="AK1" s="31"/>
      <c r="AL1" s="31">
        <v>2</v>
      </c>
      <c r="AM1" s="31"/>
      <c r="AN1" s="31">
        <v>2</v>
      </c>
      <c r="AO1" s="31"/>
      <c r="AP1" s="31">
        <v>2</v>
      </c>
    </row>
    <row r="2" spans="1:44" s="11" customFormat="1" ht="40.5" customHeight="1">
      <c r="B2" s="11" t="s">
        <v>70</v>
      </c>
      <c r="C2" s="11" t="s">
        <v>1</v>
      </c>
      <c r="D2" s="12" t="s">
        <v>204</v>
      </c>
      <c r="E2" s="13" t="s">
        <v>79</v>
      </c>
      <c r="F2" s="12" t="s">
        <v>78</v>
      </c>
      <c r="G2" s="13" t="s">
        <v>77</v>
      </c>
      <c r="H2" s="12" t="s">
        <v>76</v>
      </c>
      <c r="I2" s="13" t="s">
        <v>75</v>
      </c>
      <c r="J2" s="12" t="s">
        <v>74</v>
      </c>
      <c r="K2" s="13" t="s">
        <v>73</v>
      </c>
      <c r="L2" s="12" t="s">
        <v>80</v>
      </c>
      <c r="M2" s="13" t="s">
        <v>81</v>
      </c>
      <c r="N2" s="12" t="s">
        <v>82</v>
      </c>
      <c r="O2" s="13" t="s">
        <v>83</v>
      </c>
      <c r="P2" s="12" t="s">
        <v>84</v>
      </c>
      <c r="Q2" s="13" t="s">
        <v>85</v>
      </c>
      <c r="R2" s="12" t="s">
        <v>86</v>
      </c>
      <c r="S2" s="13" t="s">
        <v>87</v>
      </c>
      <c r="T2" s="12" t="s">
        <v>88</v>
      </c>
      <c r="U2" s="13" t="s">
        <v>89</v>
      </c>
      <c r="V2" s="12" t="s">
        <v>90</v>
      </c>
      <c r="W2" s="13" t="s">
        <v>91</v>
      </c>
      <c r="X2" s="12" t="s">
        <v>92</v>
      </c>
      <c r="Y2" s="13" t="s">
        <v>93</v>
      </c>
      <c r="Z2" s="12" t="s">
        <v>94</v>
      </c>
      <c r="AA2" s="13" t="s">
        <v>95</v>
      </c>
      <c r="AB2" s="12" t="s">
        <v>96</v>
      </c>
      <c r="AC2" s="13" t="s">
        <v>97</v>
      </c>
      <c r="AD2" s="12" t="s">
        <v>98</v>
      </c>
      <c r="AE2" s="14" t="s">
        <v>99</v>
      </c>
      <c r="AF2" s="12" t="s">
        <v>100</v>
      </c>
      <c r="AG2" s="15" t="s">
        <v>101</v>
      </c>
      <c r="AH2" s="12" t="s">
        <v>106</v>
      </c>
      <c r="AI2" s="15" t="s">
        <v>107</v>
      </c>
      <c r="AJ2" s="12" t="s">
        <v>108</v>
      </c>
      <c r="AK2" s="15" t="s">
        <v>109</v>
      </c>
      <c r="AL2" s="12" t="s">
        <v>110</v>
      </c>
      <c r="AM2" s="15" t="s">
        <v>111</v>
      </c>
      <c r="AN2" s="12" t="s">
        <v>112</v>
      </c>
      <c r="AO2" s="15" t="s">
        <v>113</v>
      </c>
      <c r="AP2" s="12" t="s">
        <v>114</v>
      </c>
      <c r="AQ2" s="15" t="s">
        <v>115</v>
      </c>
      <c r="AR2" s="92"/>
    </row>
    <row r="3" spans="1:44" s="17" customFormat="1" ht="11.25">
      <c r="A3" s="16">
        <v>1</v>
      </c>
      <c r="B3" s="17" t="s">
        <v>219</v>
      </c>
      <c r="C3" s="17">
        <v>24</v>
      </c>
      <c r="D3" s="115">
        <v>47.48</v>
      </c>
      <c r="E3" s="18"/>
      <c r="F3" s="115">
        <v>49.17</v>
      </c>
      <c r="G3" s="18"/>
      <c r="H3" s="115">
        <v>43.24</v>
      </c>
      <c r="I3" s="18"/>
      <c r="J3" s="115">
        <v>43.94</v>
      </c>
      <c r="K3" s="18"/>
      <c r="L3" s="115">
        <v>54.37</v>
      </c>
      <c r="M3" s="18"/>
      <c r="N3" s="115">
        <v>49.57</v>
      </c>
      <c r="O3" s="18"/>
      <c r="P3" s="115">
        <v>47.54</v>
      </c>
      <c r="Q3" s="18"/>
      <c r="R3" s="115">
        <v>46.15</v>
      </c>
      <c r="S3" s="18"/>
      <c r="T3" s="115">
        <v>46.32</v>
      </c>
      <c r="U3" s="18"/>
      <c r="V3" s="115">
        <v>46.23</v>
      </c>
      <c r="W3" s="18"/>
      <c r="X3" s="115">
        <v>56.37</v>
      </c>
      <c r="Y3" s="18"/>
      <c r="Z3" s="115">
        <v>54.57</v>
      </c>
      <c r="AA3" s="17">
        <v>0</v>
      </c>
      <c r="AB3" s="115"/>
      <c r="AC3" s="18"/>
      <c r="AD3" s="115"/>
      <c r="AE3" s="18"/>
      <c r="AF3" s="115"/>
      <c r="AG3" s="18"/>
      <c r="AH3" s="115"/>
      <c r="AJ3" s="115"/>
      <c r="AK3" s="18"/>
      <c r="AL3" s="115"/>
      <c r="AM3" s="18"/>
      <c r="AN3" s="115"/>
      <c r="AO3" s="18"/>
      <c r="AP3" s="115"/>
      <c r="AQ3" s="93"/>
    </row>
    <row r="4" spans="1:44" s="17" customFormat="1" ht="11.25">
      <c r="A4" s="16">
        <v>2</v>
      </c>
      <c r="B4" s="17" t="s">
        <v>220</v>
      </c>
      <c r="C4" s="17">
        <v>24</v>
      </c>
      <c r="D4" s="115">
        <v>56.23</v>
      </c>
      <c r="E4" s="18"/>
      <c r="F4" s="115">
        <v>41.53</v>
      </c>
      <c r="G4" s="18"/>
      <c r="H4" s="115">
        <v>45.58</v>
      </c>
      <c r="I4" s="18"/>
      <c r="J4" s="115">
        <v>49.68</v>
      </c>
      <c r="K4" s="18"/>
      <c r="L4" s="115">
        <v>49.25</v>
      </c>
      <c r="M4" s="18"/>
      <c r="N4" s="115">
        <v>46.57</v>
      </c>
      <c r="O4" s="18"/>
      <c r="P4" s="115">
        <v>45.91</v>
      </c>
      <c r="Q4" s="18"/>
      <c r="R4" s="115">
        <v>49.75</v>
      </c>
      <c r="S4" s="18"/>
      <c r="T4" s="115">
        <v>41.13</v>
      </c>
      <c r="U4" s="18"/>
      <c r="V4" s="115">
        <v>50.64</v>
      </c>
      <c r="W4" s="18"/>
      <c r="X4" s="115">
        <v>47.69</v>
      </c>
      <c r="Y4" s="18"/>
      <c r="Z4" s="115">
        <v>51.09</v>
      </c>
      <c r="AA4" s="17">
        <v>0</v>
      </c>
      <c r="AB4" s="115"/>
      <c r="AC4" s="18"/>
      <c r="AD4" s="115"/>
      <c r="AE4" s="18"/>
      <c r="AF4" s="115"/>
      <c r="AG4" s="18"/>
      <c r="AH4" s="115"/>
      <c r="AJ4" s="115"/>
      <c r="AK4" s="18"/>
      <c r="AL4" s="115"/>
      <c r="AM4" s="18"/>
      <c r="AN4" s="115"/>
      <c r="AO4" s="18"/>
      <c r="AP4" s="115"/>
      <c r="AQ4" s="93"/>
    </row>
    <row r="5" spans="1:44" s="17" customFormat="1" ht="11.25">
      <c r="A5" s="16">
        <v>3</v>
      </c>
      <c r="B5" s="17" t="s">
        <v>221</v>
      </c>
      <c r="C5" s="17">
        <v>24</v>
      </c>
      <c r="D5" s="115">
        <v>42.26</v>
      </c>
      <c r="E5" s="18"/>
      <c r="F5" s="115">
        <v>48.17</v>
      </c>
      <c r="G5" s="18"/>
      <c r="H5" s="115">
        <v>45.22</v>
      </c>
      <c r="I5" s="18"/>
      <c r="J5" s="115">
        <v>42.22</v>
      </c>
      <c r="K5" s="18"/>
      <c r="L5" s="115">
        <v>52.08</v>
      </c>
      <c r="M5" s="18"/>
      <c r="N5" s="115">
        <v>46.84</v>
      </c>
      <c r="O5" s="18"/>
      <c r="P5" s="115">
        <v>41.79</v>
      </c>
      <c r="Q5" s="18"/>
      <c r="R5" s="115">
        <v>47.47</v>
      </c>
      <c r="S5" s="18"/>
      <c r="T5" s="115">
        <v>43.34</v>
      </c>
      <c r="U5" s="18"/>
      <c r="V5" s="115">
        <v>48.11</v>
      </c>
      <c r="W5" s="18"/>
      <c r="X5" s="115">
        <v>41.2</v>
      </c>
      <c r="Y5" s="18"/>
      <c r="Z5" s="115">
        <v>50</v>
      </c>
      <c r="AA5" s="17">
        <v>0</v>
      </c>
      <c r="AB5" s="115"/>
      <c r="AC5" s="18"/>
      <c r="AD5" s="115"/>
      <c r="AE5" s="18"/>
      <c r="AF5" s="115"/>
      <c r="AG5" s="18"/>
      <c r="AH5" s="115"/>
      <c r="AJ5" s="115"/>
      <c r="AK5" s="18"/>
      <c r="AL5" s="115"/>
      <c r="AM5" s="18"/>
      <c r="AN5" s="115"/>
      <c r="AO5" s="18"/>
      <c r="AP5" s="115"/>
      <c r="AQ5" s="93"/>
    </row>
    <row r="6" spans="1:44" s="20" customFormat="1" ht="11.25">
      <c r="A6" s="19">
        <v>4</v>
      </c>
      <c r="B6" s="20" t="s">
        <v>226</v>
      </c>
      <c r="C6" s="20">
        <v>24</v>
      </c>
      <c r="D6" s="116">
        <v>45.49</v>
      </c>
      <c r="E6" s="21"/>
      <c r="F6" s="116">
        <v>44.63</v>
      </c>
      <c r="G6" s="21"/>
      <c r="H6" s="116">
        <v>56.12</v>
      </c>
      <c r="I6" s="21"/>
      <c r="J6" s="116">
        <v>44.19</v>
      </c>
      <c r="K6" s="21"/>
      <c r="L6" s="116">
        <v>48.42</v>
      </c>
      <c r="M6" s="21"/>
      <c r="N6" s="116">
        <v>53.22</v>
      </c>
      <c r="O6" s="21"/>
      <c r="P6" s="116">
        <v>42.09</v>
      </c>
      <c r="Q6" s="21"/>
      <c r="R6" s="116">
        <v>47.37</v>
      </c>
      <c r="S6" s="21"/>
      <c r="T6" s="116">
        <v>45.1</v>
      </c>
      <c r="U6" s="21"/>
      <c r="V6" s="116">
        <v>37.47</v>
      </c>
      <c r="W6" s="21"/>
      <c r="X6" s="116">
        <v>40.57</v>
      </c>
      <c r="Y6" s="21"/>
      <c r="Z6" s="116">
        <v>56.15</v>
      </c>
      <c r="AA6" s="20">
        <v>0</v>
      </c>
      <c r="AB6" s="116"/>
      <c r="AC6" s="21"/>
      <c r="AD6" s="116"/>
      <c r="AE6" s="21"/>
      <c r="AF6" s="116"/>
      <c r="AG6" s="21"/>
      <c r="AH6" s="116"/>
      <c r="AJ6" s="116"/>
      <c r="AK6" s="21"/>
      <c r="AL6" s="116"/>
      <c r="AM6" s="21"/>
      <c r="AN6" s="116"/>
      <c r="AO6" s="21"/>
      <c r="AP6" s="116"/>
      <c r="AQ6" s="94"/>
    </row>
    <row r="7" spans="1:44" s="20" customFormat="1" ht="11.25">
      <c r="A7" s="19">
        <v>5</v>
      </c>
      <c r="B7" s="20" t="s">
        <v>222</v>
      </c>
      <c r="C7" s="20">
        <v>24</v>
      </c>
      <c r="D7" s="116">
        <v>50.17</v>
      </c>
      <c r="E7" s="21"/>
      <c r="F7" s="116">
        <v>46.92</v>
      </c>
      <c r="G7" s="21"/>
      <c r="H7" s="116">
        <v>44.82</v>
      </c>
      <c r="I7" s="21"/>
      <c r="J7" s="116">
        <v>42.43</v>
      </c>
      <c r="K7" s="21"/>
      <c r="L7" s="116">
        <v>42.67</v>
      </c>
      <c r="M7" s="21"/>
      <c r="N7" s="116">
        <v>48.61</v>
      </c>
      <c r="O7" s="21"/>
      <c r="P7" s="116">
        <v>52.44</v>
      </c>
      <c r="Q7" s="21"/>
      <c r="R7" s="116">
        <v>48.14</v>
      </c>
      <c r="S7" s="21"/>
      <c r="T7" s="116">
        <v>47.58</v>
      </c>
      <c r="U7" s="21"/>
      <c r="V7" s="116">
        <v>46.84</v>
      </c>
      <c r="W7" s="21"/>
      <c r="X7" s="116">
        <v>53.88</v>
      </c>
      <c r="Y7" s="21"/>
      <c r="Z7" s="116">
        <v>58.78</v>
      </c>
      <c r="AA7" s="20">
        <v>0</v>
      </c>
      <c r="AB7" s="116"/>
      <c r="AC7" s="21"/>
      <c r="AD7" s="116"/>
      <c r="AE7" s="21"/>
      <c r="AF7" s="116"/>
      <c r="AG7" s="21"/>
      <c r="AH7" s="116"/>
      <c r="AJ7" s="116"/>
      <c r="AK7" s="21"/>
      <c r="AL7" s="116"/>
      <c r="AM7" s="21"/>
      <c r="AN7" s="116"/>
      <c r="AO7" s="21"/>
      <c r="AP7" s="116"/>
      <c r="AQ7" s="94"/>
    </row>
    <row r="8" spans="1:44" s="20" customFormat="1" ht="11.25">
      <c r="A8" s="19">
        <v>6</v>
      </c>
      <c r="B8" s="20" t="s">
        <v>223</v>
      </c>
      <c r="C8" s="20">
        <v>24</v>
      </c>
      <c r="D8" s="116">
        <v>43.22</v>
      </c>
      <c r="E8" s="21"/>
      <c r="F8" s="116">
        <v>44.56</v>
      </c>
      <c r="G8" s="21"/>
      <c r="H8" s="116">
        <v>50.25</v>
      </c>
      <c r="I8" s="21"/>
      <c r="J8" s="116">
        <v>39.700000000000003</v>
      </c>
      <c r="K8" s="21"/>
      <c r="L8" s="116">
        <v>49.65</v>
      </c>
      <c r="M8" s="21"/>
      <c r="N8" s="116">
        <v>43.02</v>
      </c>
      <c r="O8" s="21"/>
      <c r="P8" s="116">
        <v>39.43</v>
      </c>
      <c r="Q8" s="21"/>
      <c r="R8" s="116">
        <v>41.08</v>
      </c>
      <c r="S8" s="21"/>
      <c r="T8" s="116">
        <v>44.35</v>
      </c>
      <c r="U8" s="21"/>
      <c r="V8" s="116">
        <v>40.83</v>
      </c>
      <c r="W8" s="21"/>
      <c r="X8" s="116">
        <v>43.78</v>
      </c>
      <c r="Y8" s="21"/>
      <c r="Z8" s="116">
        <v>65.45</v>
      </c>
      <c r="AA8" s="20">
        <v>0</v>
      </c>
      <c r="AB8" s="116"/>
      <c r="AC8" s="21"/>
      <c r="AD8" s="116"/>
      <c r="AE8" s="21"/>
      <c r="AF8" s="116"/>
      <c r="AG8" s="21"/>
      <c r="AH8" s="116"/>
      <c r="AJ8" s="116"/>
      <c r="AK8" s="21"/>
      <c r="AL8" s="116"/>
      <c r="AM8" s="21"/>
      <c r="AN8" s="116"/>
      <c r="AO8" s="21"/>
      <c r="AP8" s="116"/>
      <c r="AQ8" s="94"/>
    </row>
    <row r="9" spans="1:44" s="17" customFormat="1" ht="11.25">
      <c r="A9" s="16">
        <v>7</v>
      </c>
      <c r="B9" s="17" t="s">
        <v>224</v>
      </c>
      <c r="C9" s="17">
        <v>24</v>
      </c>
      <c r="D9" s="115">
        <v>54.83</v>
      </c>
      <c r="E9" s="18"/>
      <c r="F9" s="115">
        <v>54.49</v>
      </c>
      <c r="G9" s="18"/>
      <c r="H9" s="115">
        <v>57.06</v>
      </c>
      <c r="I9" s="18"/>
      <c r="J9" s="115">
        <v>47.8</v>
      </c>
      <c r="K9" s="18"/>
      <c r="L9" s="115">
        <v>46.84</v>
      </c>
      <c r="M9" s="18"/>
      <c r="N9" s="115">
        <v>53.22</v>
      </c>
      <c r="O9" s="18"/>
      <c r="P9" s="115">
        <v>50.57</v>
      </c>
      <c r="Q9" s="18"/>
      <c r="R9" s="115">
        <v>44.99</v>
      </c>
      <c r="S9" s="18"/>
      <c r="T9" s="115">
        <v>50.78</v>
      </c>
      <c r="U9" s="18"/>
      <c r="V9" s="115">
        <v>40.619999999999997</v>
      </c>
      <c r="W9" s="18"/>
      <c r="X9" s="115">
        <v>53.1</v>
      </c>
      <c r="Y9" s="18"/>
      <c r="Z9" s="115">
        <v>65.25</v>
      </c>
      <c r="AA9" s="17">
        <v>0</v>
      </c>
      <c r="AB9" s="115"/>
      <c r="AC9" s="18"/>
      <c r="AD9" s="115"/>
      <c r="AE9" s="18"/>
      <c r="AF9" s="115"/>
      <c r="AG9" s="18"/>
      <c r="AH9" s="115"/>
      <c r="AJ9" s="115"/>
      <c r="AK9" s="18"/>
      <c r="AL9" s="115"/>
      <c r="AM9" s="18"/>
      <c r="AN9" s="115"/>
      <c r="AO9" s="18"/>
      <c r="AP9" s="115"/>
      <c r="AQ9" s="93"/>
    </row>
    <row r="10" spans="1:44" s="17" customFormat="1" ht="11.25">
      <c r="A10" s="16">
        <v>8</v>
      </c>
      <c r="B10" s="17" t="s">
        <v>225</v>
      </c>
      <c r="C10" s="17">
        <v>24</v>
      </c>
      <c r="D10" s="115">
        <v>57.08</v>
      </c>
      <c r="E10" s="18"/>
      <c r="F10" s="115">
        <v>63.82</v>
      </c>
      <c r="G10" s="18"/>
      <c r="H10" s="115">
        <v>64.12</v>
      </c>
      <c r="I10" s="18"/>
      <c r="J10" s="115">
        <v>60.22</v>
      </c>
      <c r="K10" s="18"/>
      <c r="L10" s="115">
        <v>54.76</v>
      </c>
      <c r="M10" s="18"/>
      <c r="N10" s="115">
        <v>53.26</v>
      </c>
      <c r="O10" s="18"/>
      <c r="P10" s="115">
        <v>62.55</v>
      </c>
      <c r="Q10" s="18"/>
      <c r="R10" s="115">
        <v>55.83</v>
      </c>
      <c r="S10" s="18"/>
      <c r="T10" s="115">
        <v>57.74</v>
      </c>
      <c r="U10" s="18"/>
      <c r="V10" s="115">
        <v>53.99</v>
      </c>
      <c r="W10" s="18"/>
      <c r="X10" s="115">
        <v>68.91</v>
      </c>
      <c r="Y10" s="18"/>
      <c r="Z10" s="115">
        <v>81.290000000000006</v>
      </c>
      <c r="AA10" s="17">
        <v>0</v>
      </c>
      <c r="AB10" s="115"/>
      <c r="AC10" s="18"/>
      <c r="AD10" s="115"/>
      <c r="AE10" s="18"/>
      <c r="AF10" s="115"/>
      <c r="AG10" s="18"/>
      <c r="AH10" s="115"/>
      <c r="AJ10" s="115"/>
      <c r="AK10" s="18"/>
      <c r="AL10" s="115"/>
      <c r="AM10" s="18"/>
      <c r="AN10" s="115"/>
      <c r="AO10" s="18"/>
      <c r="AP10" s="115"/>
      <c r="AQ10" s="93"/>
    </row>
    <row r="11" spans="1:44" s="17" customFormat="1" ht="11.25">
      <c r="A11" s="16">
        <v>9</v>
      </c>
      <c r="D11" s="115"/>
      <c r="E11" s="18"/>
      <c r="F11" s="115"/>
      <c r="G11" s="18"/>
      <c r="H11" s="115"/>
      <c r="I11" s="18"/>
      <c r="J11" s="115"/>
      <c r="K11" s="18"/>
      <c r="L11" s="115"/>
      <c r="M11" s="18"/>
      <c r="N11" s="115"/>
      <c r="O11" s="18"/>
      <c r="P11" s="115"/>
      <c r="Q11" s="18"/>
      <c r="R11" s="115"/>
      <c r="S11" s="18"/>
      <c r="T11" s="115"/>
      <c r="U11" s="18"/>
      <c r="V11" s="115"/>
      <c r="W11" s="18"/>
      <c r="X11" s="115"/>
      <c r="Y11" s="18"/>
      <c r="Z11" s="115"/>
      <c r="AB11" s="115"/>
      <c r="AC11" s="18"/>
      <c r="AD11" s="115"/>
      <c r="AE11" s="18"/>
      <c r="AF11" s="115"/>
      <c r="AG11" s="18"/>
      <c r="AH11" s="115"/>
      <c r="AJ11" s="115"/>
      <c r="AK11" s="18"/>
      <c r="AL11" s="115"/>
      <c r="AM11" s="18"/>
      <c r="AN11" s="115"/>
      <c r="AO11" s="18"/>
      <c r="AP11" s="115"/>
      <c r="AQ11" s="93"/>
    </row>
    <row r="12" spans="1:44" s="20" customFormat="1" ht="11.25">
      <c r="A12" s="19">
        <v>10</v>
      </c>
      <c r="D12" s="116"/>
      <c r="E12" s="21"/>
      <c r="F12" s="116"/>
      <c r="G12" s="21"/>
      <c r="H12" s="116"/>
      <c r="I12" s="21"/>
      <c r="J12" s="116"/>
      <c r="K12" s="21"/>
      <c r="L12" s="116"/>
      <c r="M12" s="21"/>
      <c r="N12" s="116"/>
      <c r="O12" s="21"/>
      <c r="P12" s="116"/>
      <c r="Q12" s="21"/>
      <c r="R12" s="116"/>
      <c r="S12" s="21"/>
      <c r="T12" s="116"/>
      <c r="U12" s="21"/>
      <c r="V12" s="116"/>
      <c r="W12" s="21"/>
      <c r="X12" s="116"/>
      <c r="Y12" s="21"/>
      <c r="Z12" s="116"/>
      <c r="AB12" s="116"/>
      <c r="AC12" s="21"/>
      <c r="AD12" s="116"/>
      <c r="AE12" s="21"/>
      <c r="AF12" s="116"/>
      <c r="AG12" s="21"/>
      <c r="AH12" s="116"/>
      <c r="AJ12" s="116"/>
      <c r="AK12" s="21"/>
      <c r="AL12" s="116"/>
      <c r="AM12" s="21"/>
      <c r="AN12" s="116"/>
      <c r="AO12" s="21"/>
      <c r="AP12" s="116"/>
      <c r="AQ12" s="94"/>
    </row>
    <row r="13" spans="1:44" s="20" customFormat="1" ht="11.25">
      <c r="A13" s="19">
        <v>11</v>
      </c>
      <c r="D13" s="116"/>
      <c r="E13" s="21"/>
      <c r="F13" s="116"/>
      <c r="G13" s="21"/>
      <c r="H13" s="116"/>
      <c r="I13" s="21"/>
      <c r="J13" s="116"/>
      <c r="K13" s="21"/>
      <c r="L13" s="116"/>
      <c r="M13" s="21"/>
      <c r="N13" s="116"/>
      <c r="O13" s="21"/>
      <c r="P13" s="116"/>
      <c r="Q13" s="21"/>
      <c r="R13" s="116"/>
      <c r="S13" s="21"/>
      <c r="T13" s="116"/>
      <c r="U13" s="21"/>
      <c r="V13" s="116"/>
      <c r="W13" s="21"/>
      <c r="X13" s="116"/>
      <c r="Y13" s="21"/>
      <c r="Z13" s="116"/>
      <c r="AB13" s="116"/>
      <c r="AC13" s="21"/>
      <c r="AD13" s="116"/>
      <c r="AE13" s="21"/>
      <c r="AF13" s="116"/>
      <c r="AG13" s="21"/>
      <c r="AH13" s="116"/>
      <c r="AJ13" s="116"/>
      <c r="AK13" s="21"/>
      <c r="AL13" s="116"/>
      <c r="AM13" s="21"/>
      <c r="AN13" s="116"/>
      <c r="AO13" s="21"/>
      <c r="AP13" s="116"/>
      <c r="AQ13" s="94"/>
    </row>
    <row r="14" spans="1:44" s="20" customFormat="1" ht="11.25">
      <c r="A14" s="19">
        <v>12</v>
      </c>
      <c r="D14" s="116"/>
      <c r="E14" s="21"/>
      <c r="F14" s="116"/>
      <c r="G14" s="21"/>
      <c r="H14" s="116"/>
      <c r="I14" s="21"/>
      <c r="J14" s="116"/>
      <c r="K14" s="21"/>
      <c r="L14" s="116"/>
      <c r="M14" s="21"/>
      <c r="N14" s="116"/>
      <c r="O14" s="21"/>
      <c r="P14" s="116"/>
      <c r="Q14" s="21"/>
      <c r="R14" s="116"/>
      <c r="S14" s="21"/>
      <c r="T14" s="116"/>
      <c r="U14" s="21"/>
      <c r="V14" s="116"/>
      <c r="W14" s="21"/>
      <c r="X14" s="116"/>
      <c r="Y14" s="21"/>
      <c r="Z14" s="116"/>
      <c r="AB14" s="116"/>
      <c r="AC14" s="21"/>
      <c r="AD14" s="116"/>
      <c r="AE14" s="21"/>
      <c r="AF14" s="116"/>
      <c r="AG14" s="21"/>
      <c r="AH14" s="116"/>
      <c r="AJ14" s="116"/>
      <c r="AK14" s="21"/>
      <c r="AL14" s="116"/>
      <c r="AM14" s="21"/>
      <c r="AN14" s="116"/>
      <c r="AO14" s="21"/>
      <c r="AP14" s="116"/>
      <c r="AQ14" s="94"/>
    </row>
    <row r="15" spans="1:44" s="17" customFormat="1" ht="11.25">
      <c r="A15" s="16">
        <v>13</v>
      </c>
      <c r="D15" s="115"/>
      <c r="E15" s="18"/>
      <c r="F15" s="115"/>
      <c r="G15" s="18"/>
      <c r="H15" s="115"/>
      <c r="I15" s="18"/>
      <c r="J15" s="115"/>
      <c r="K15" s="18"/>
      <c r="L15" s="115"/>
      <c r="M15" s="18"/>
      <c r="N15" s="115"/>
      <c r="O15" s="18"/>
      <c r="P15" s="115"/>
      <c r="Q15" s="18"/>
      <c r="R15" s="115"/>
      <c r="S15" s="18"/>
      <c r="T15" s="115"/>
      <c r="U15" s="18"/>
      <c r="V15" s="115"/>
      <c r="W15" s="18"/>
      <c r="X15" s="115"/>
      <c r="Y15" s="18"/>
      <c r="Z15" s="115"/>
      <c r="AB15" s="115"/>
      <c r="AC15" s="18"/>
      <c r="AD15" s="115"/>
      <c r="AE15" s="18"/>
      <c r="AF15" s="115"/>
      <c r="AG15" s="18"/>
      <c r="AH15" s="115"/>
      <c r="AJ15" s="115"/>
      <c r="AK15" s="18"/>
      <c r="AL15" s="115"/>
      <c r="AM15" s="18"/>
      <c r="AN15" s="115"/>
      <c r="AO15" s="18"/>
      <c r="AP15" s="115"/>
      <c r="AQ15" s="93"/>
    </row>
    <row r="16" spans="1:44" s="17" customFormat="1" ht="11.25">
      <c r="A16" s="16">
        <v>14</v>
      </c>
      <c r="D16" s="115"/>
      <c r="E16" s="18"/>
      <c r="F16" s="115"/>
      <c r="G16" s="18"/>
      <c r="H16" s="115"/>
      <c r="I16" s="18"/>
      <c r="J16" s="115"/>
      <c r="K16" s="18"/>
      <c r="L16" s="115"/>
      <c r="M16" s="18"/>
      <c r="N16" s="115"/>
      <c r="O16" s="18"/>
      <c r="P16" s="115"/>
      <c r="Q16" s="18"/>
      <c r="R16" s="115"/>
      <c r="S16" s="18"/>
      <c r="T16" s="115"/>
      <c r="U16" s="18"/>
      <c r="V16" s="115"/>
      <c r="W16" s="18"/>
      <c r="X16" s="115"/>
      <c r="Y16" s="18"/>
      <c r="Z16" s="115"/>
      <c r="AB16" s="115"/>
      <c r="AC16" s="18"/>
      <c r="AD16" s="115"/>
      <c r="AE16" s="18"/>
      <c r="AF16" s="115"/>
      <c r="AG16" s="18"/>
      <c r="AH16" s="115"/>
      <c r="AJ16" s="115"/>
      <c r="AK16" s="18"/>
      <c r="AL16" s="115"/>
      <c r="AM16" s="18"/>
      <c r="AN16" s="115"/>
      <c r="AO16" s="18"/>
      <c r="AP16" s="115"/>
      <c r="AQ16" s="93"/>
    </row>
    <row r="17" spans="1:43" s="17" customFormat="1" ht="11.25">
      <c r="A17" s="16">
        <v>15</v>
      </c>
      <c r="D17" s="115"/>
      <c r="E17" s="18"/>
      <c r="F17" s="115"/>
      <c r="G17" s="18"/>
      <c r="H17" s="115"/>
      <c r="I17" s="18"/>
      <c r="J17" s="115"/>
      <c r="K17" s="18"/>
      <c r="L17" s="115"/>
      <c r="M17" s="18"/>
      <c r="N17" s="115"/>
      <c r="O17" s="18"/>
      <c r="P17" s="115"/>
      <c r="Q17" s="18"/>
      <c r="R17" s="115"/>
      <c r="S17" s="18"/>
      <c r="T17" s="115"/>
      <c r="U17" s="18"/>
      <c r="V17" s="115"/>
      <c r="W17" s="18"/>
      <c r="X17" s="115"/>
      <c r="Y17" s="18"/>
      <c r="Z17" s="115"/>
      <c r="AB17" s="115"/>
      <c r="AC17" s="18"/>
      <c r="AD17" s="115"/>
      <c r="AE17" s="18"/>
      <c r="AF17" s="115"/>
      <c r="AG17" s="18"/>
      <c r="AH17" s="115"/>
      <c r="AJ17" s="115"/>
      <c r="AK17" s="18"/>
      <c r="AL17" s="115"/>
      <c r="AM17" s="18"/>
      <c r="AN17" s="115"/>
      <c r="AO17" s="18"/>
      <c r="AP17" s="115"/>
      <c r="AQ17" s="93"/>
    </row>
    <row r="18" spans="1:43" s="20" customFormat="1" ht="11.25">
      <c r="A18" s="19">
        <v>16</v>
      </c>
      <c r="D18" s="116"/>
      <c r="E18" s="21"/>
      <c r="F18" s="116"/>
      <c r="G18" s="21"/>
      <c r="H18" s="116"/>
      <c r="I18" s="21"/>
      <c r="J18" s="116"/>
      <c r="K18" s="21"/>
      <c r="L18" s="116"/>
      <c r="M18" s="21"/>
      <c r="N18" s="116"/>
      <c r="O18" s="21"/>
      <c r="P18" s="116"/>
      <c r="Q18" s="21"/>
      <c r="R18" s="116"/>
      <c r="S18" s="21"/>
      <c r="T18" s="116"/>
      <c r="U18" s="21"/>
      <c r="V18" s="116"/>
      <c r="W18" s="21"/>
      <c r="X18" s="116"/>
      <c r="Y18" s="21"/>
      <c r="Z18" s="116"/>
      <c r="AB18" s="116"/>
      <c r="AC18" s="21"/>
      <c r="AD18" s="116"/>
      <c r="AE18" s="21"/>
      <c r="AF18" s="116"/>
      <c r="AG18" s="21"/>
      <c r="AH18" s="116"/>
      <c r="AJ18" s="116"/>
      <c r="AK18" s="21"/>
      <c r="AL18" s="116"/>
      <c r="AM18" s="21"/>
      <c r="AN18" s="116"/>
      <c r="AO18" s="21"/>
      <c r="AP18" s="116"/>
      <c r="AQ18" s="94"/>
    </row>
    <row r="19" spans="1:43" s="20" customFormat="1" ht="11.25">
      <c r="A19" s="19">
        <v>17</v>
      </c>
      <c r="D19" s="116"/>
      <c r="E19" s="21"/>
      <c r="F19" s="116"/>
      <c r="G19" s="21"/>
      <c r="H19" s="116"/>
      <c r="I19" s="21"/>
      <c r="J19" s="116"/>
      <c r="K19" s="21"/>
      <c r="L19" s="116"/>
      <c r="M19" s="21"/>
      <c r="N19" s="116"/>
      <c r="O19" s="21"/>
      <c r="P19" s="116"/>
      <c r="Q19" s="21"/>
      <c r="R19" s="116"/>
      <c r="S19" s="21"/>
      <c r="T19" s="116"/>
      <c r="U19" s="21"/>
      <c r="V19" s="116"/>
      <c r="W19" s="21"/>
      <c r="X19" s="116"/>
      <c r="Y19" s="21"/>
      <c r="Z19" s="116"/>
      <c r="AB19" s="116"/>
      <c r="AC19" s="21"/>
      <c r="AD19" s="116"/>
      <c r="AE19" s="21"/>
      <c r="AF19" s="116"/>
      <c r="AG19" s="21"/>
      <c r="AH19" s="116"/>
      <c r="AJ19" s="116"/>
      <c r="AK19" s="21"/>
      <c r="AL19" s="116"/>
      <c r="AM19" s="21"/>
      <c r="AN19" s="116"/>
      <c r="AO19" s="21"/>
      <c r="AP19" s="116"/>
      <c r="AQ19" s="94"/>
    </row>
    <row r="20" spans="1:43" s="20" customFormat="1" ht="11.25">
      <c r="A20" s="19">
        <v>18</v>
      </c>
      <c r="D20" s="116"/>
      <c r="E20" s="21"/>
      <c r="F20" s="116"/>
      <c r="G20" s="21"/>
      <c r="H20" s="116"/>
      <c r="I20" s="21"/>
      <c r="J20" s="116"/>
      <c r="K20" s="21"/>
      <c r="L20" s="116"/>
      <c r="M20" s="21"/>
      <c r="N20" s="116"/>
      <c r="O20" s="21"/>
      <c r="P20" s="116"/>
      <c r="Q20" s="21"/>
      <c r="R20" s="116"/>
      <c r="S20" s="21"/>
      <c r="T20" s="116"/>
      <c r="U20" s="21"/>
      <c r="V20" s="116"/>
      <c r="W20" s="21"/>
      <c r="X20" s="116"/>
      <c r="Y20" s="21"/>
      <c r="Z20" s="116"/>
      <c r="AB20" s="116"/>
      <c r="AC20" s="21"/>
      <c r="AD20" s="116"/>
      <c r="AE20" s="21"/>
      <c r="AF20" s="116"/>
      <c r="AH20" s="116"/>
      <c r="AJ20" s="116"/>
      <c r="AL20" s="116"/>
      <c r="AN20" s="116"/>
      <c r="AP20" s="116"/>
      <c r="AQ20" s="94"/>
    </row>
    <row r="21" spans="1:43" s="17" customFormat="1" ht="11.25">
      <c r="A21" s="16">
        <v>19</v>
      </c>
      <c r="D21" s="115"/>
      <c r="E21" s="18"/>
      <c r="F21" s="115"/>
      <c r="G21" s="18"/>
      <c r="H21" s="115"/>
      <c r="I21" s="18"/>
      <c r="J21" s="115"/>
      <c r="K21" s="18"/>
      <c r="L21" s="115"/>
      <c r="M21" s="18"/>
      <c r="N21" s="115"/>
      <c r="O21" s="18"/>
      <c r="P21" s="115"/>
      <c r="Q21" s="18"/>
      <c r="R21" s="115"/>
      <c r="S21" s="18"/>
      <c r="T21" s="115"/>
      <c r="U21" s="18"/>
      <c r="V21" s="115"/>
      <c r="W21" s="18"/>
      <c r="X21" s="115"/>
      <c r="Y21" s="18"/>
      <c r="Z21" s="115"/>
      <c r="AB21" s="115"/>
      <c r="AC21" s="18"/>
      <c r="AD21" s="115"/>
      <c r="AE21" s="18"/>
      <c r="AF21" s="115"/>
      <c r="AH21" s="115"/>
      <c r="AJ21" s="115"/>
      <c r="AL21" s="115"/>
      <c r="AN21" s="115"/>
      <c r="AP21" s="115"/>
      <c r="AQ21" s="93"/>
    </row>
    <row r="22" spans="1:43" s="17" customFormat="1" ht="11.25">
      <c r="A22" s="16">
        <v>20</v>
      </c>
      <c r="D22" s="115"/>
      <c r="E22" s="18"/>
      <c r="F22" s="115"/>
      <c r="G22" s="18"/>
      <c r="H22" s="115"/>
      <c r="I22" s="18"/>
      <c r="J22" s="115"/>
      <c r="K22" s="18"/>
      <c r="L22" s="115"/>
      <c r="M22" s="18"/>
      <c r="N22" s="115"/>
      <c r="O22" s="18"/>
      <c r="P22" s="115"/>
      <c r="Q22" s="18"/>
      <c r="R22" s="115"/>
      <c r="S22" s="18"/>
      <c r="T22" s="115"/>
      <c r="U22" s="18"/>
      <c r="V22" s="115"/>
      <c r="W22" s="18"/>
      <c r="X22" s="115"/>
      <c r="Y22" s="18"/>
      <c r="Z22" s="115"/>
      <c r="AB22" s="115"/>
      <c r="AC22" s="18"/>
      <c r="AD22" s="115"/>
      <c r="AE22" s="18"/>
      <c r="AF22" s="115"/>
      <c r="AH22" s="115"/>
      <c r="AJ22" s="115"/>
      <c r="AL22" s="115"/>
      <c r="AN22" s="115"/>
      <c r="AP22" s="115"/>
      <c r="AQ22" s="93"/>
    </row>
    <row r="23" spans="1:43" s="17" customFormat="1" ht="11.25">
      <c r="A23" s="16">
        <v>21</v>
      </c>
      <c r="D23" s="115"/>
      <c r="E23" s="18"/>
      <c r="F23" s="115"/>
      <c r="G23" s="18"/>
      <c r="H23" s="115"/>
      <c r="I23" s="18"/>
      <c r="J23" s="115"/>
      <c r="K23" s="18"/>
      <c r="L23" s="115"/>
      <c r="M23" s="18"/>
      <c r="N23" s="115"/>
      <c r="O23" s="18"/>
      <c r="P23" s="115"/>
      <c r="Q23" s="18"/>
      <c r="R23" s="115"/>
      <c r="S23" s="18"/>
      <c r="T23" s="115"/>
      <c r="U23" s="18"/>
      <c r="V23" s="115"/>
      <c r="W23" s="18"/>
      <c r="X23" s="115"/>
      <c r="Y23" s="18"/>
      <c r="Z23" s="115"/>
      <c r="AB23" s="115"/>
      <c r="AC23" s="18"/>
      <c r="AD23" s="115"/>
      <c r="AE23" s="18"/>
      <c r="AF23" s="115"/>
      <c r="AH23" s="115"/>
      <c r="AJ23" s="115"/>
      <c r="AL23" s="115"/>
      <c r="AN23" s="115"/>
      <c r="AP23" s="115"/>
      <c r="AQ23" s="93"/>
    </row>
    <row r="24" spans="1:43" s="20" customFormat="1" ht="11.25">
      <c r="A24" s="19">
        <v>22</v>
      </c>
      <c r="D24" s="116"/>
      <c r="E24" s="21"/>
      <c r="F24" s="116"/>
      <c r="G24" s="21"/>
      <c r="H24" s="116"/>
      <c r="I24" s="21"/>
      <c r="J24" s="116"/>
      <c r="K24" s="21"/>
      <c r="L24" s="116"/>
      <c r="M24" s="21"/>
      <c r="N24" s="116"/>
      <c r="O24" s="21"/>
      <c r="P24" s="116"/>
      <c r="Q24" s="21"/>
      <c r="R24" s="116"/>
      <c r="S24" s="21"/>
      <c r="T24" s="116"/>
      <c r="U24" s="21"/>
      <c r="V24" s="116"/>
      <c r="W24" s="21"/>
      <c r="X24" s="116"/>
      <c r="Y24" s="21"/>
      <c r="Z24" s="116"/>
      <c r="AB24" s="116"/>
      <c r="AC24" s="21"/>
      <c r="AD24" s="116"/>
      <c r="AE24" s="21"/>
      <c r="AF24" s="116"/>
      <c r="AH24" s="116"/>
      <c r="AJ24" s="116"/>
      <c r="AL24" s="116"/>
      <c r="AN24" s="116"/>
      <c r="AP24" s="116"/>
      <c r="AQ24" s="94"/>
    </row>
    <row r="25" spans="1:43" s="20" customFormat="1" ht="11.25">
      <c r="A25" s="19">
        <v>23</v>
      </c>
      <c r="D25" s="116"/>
      <c r="E25" s="21"/>
      <c r="F25" s="116"/>
      <c r="G25" s="21"/>
      <c r="H25" s="116"/>
      <c r="I25" s="21"/>
      <c r="J25" s="116"/>
      <c r="K25" s="21"/>
      <c r="L25" s="116"/>
      <c r="M25" s="21"/>
      <c r="N25" s="116"/>
      <c r="O25" s="21"/>
      <c r="P25" s="116"/>
      <c r="Q25" s="21"/>
      <c r="R25" s="116"/>
      <c r="S25" s="21"/>
      <c r="T25" s="116"/>
      <c r="U25" s="21"/>
      <c r="V25" s="116"/>
      <c r="W25" s="21"/>
      <c r="X25" s="116"/>
      <c r="Y25" s="21"/>
      <c r="Z25" s="116"/>
      <c r="AB25" s="116"/>
      <c r="AC25" s="21"/>
      <c r="AD25" s="116"/>
      <c r="AE25" s="21"/>
      <c r="AF25" s="116"/>
      <c r="AH25" s="116"/>
      <c r="AJ25" s="116"/>
      <c r="AL25" s="116"/>
      <c r="AN25" s="116"/>
      <c r="AP25" s="116"/>
      <c r="AQ25" s="94"/>
    </row>
    <row r="26" spans="1:43" s="20" customFormat="1" ht="11.25">
      <c r="A26" s="19">
        <v>24</v>
      </c>
      <c r="D26" s="116"/>
      <c r="E26" s="21"/>
      <c r="F26" s="116"/>
      <c r="G26" s="21"/>
      <c r="H26" s="116"/>
      <c r="I26" s="21"/>
      <c r="J26" s="116"/>
      <c r="K26" s="21"/>
      <c r="L26" s="116"/>
      <c r="M26" s="21"/>
      <c r="N26" s="116"/>
      <c r="O26" s="21"/>
      <c r="P26" s="116"/>
      <c r="Q26" s="21"/>
      <c r="R26" s="116"/>
      <c r="S26" s="21"/>
      <c r="T26" s="116"/>
      <c r="U26" s="21"/>
      <c r="V26" s="116"/>
      <c r="W26" s="21"/>
      <c r="X26" s="116"/>
      <c r="Y26" s="21"/>
      <c r="Z26" s="116"/>
      <c r="AB26" s="116"/>
      <c r="AC26" s="21"/>
      <c r="AD26" s="116"/>
      <c r="AE26" s="21"/>
      <c r="AF26" s="116"/>
      <c r="AH26" s="116"/>
      <c r="AJ26" s="116"/>
      <c r="AL26" s="116"/>
      <c r="AN26" s="116"/>
      <c r="AP26" s="116"/>
      <c r="AQ26" s="94"/>
    </row>
    <row r="27" spans="1:43" s="17" customFormat="1" ht="11.25">
      <c r="A27" s="16">
        <v>25</v>
      </c>
      <c r="D27" s="115"/>
      <c r="E27" s="18"/>
      <c r="F27" s="115"/>
      <c r="G27" s="18"/>
      <c r="H27" s="115"/>
      <c r="I27" s="18"/>
      <c r="J27" s="115"/>
      <c r="K27" s="18"/>
      <c r="L27" s="115"/>
      <c r="M27" s="18"/>
      <c r="N27" s="115"/>
      <c r="O27" s="18"/>
      <c r="P27" s="115"/>
      <c r="Q27" s="18"/>
      <c r="R27" s="115"/>
      <c r="S27" s="18"/>
      <c r="T27" s="115"/>
      <c r="U27" s="18"/>
      <c r="V27" s="115"/>
      <c r="W27" s="18"/>
      <c r="X27" s="115"/>
      <c r="Y27" s="18"/>
      <c r="Z27" s="115"/>
      <c r="AB27" s="115"/>
      <c r="AC27" s="18"/>
      <c r="AD27" s="115"/>
      <c r="AE27" s="18"/>
      <c r="AF27" s="115"/>
      <c r="AH27" s="115"/>
      <c r="AJ27" s="115"/>
      <c r="AL27" s="115"/>
      <c r="AN27" s="115"/>
      <c r="AP27" s="115"/>
      <c r="AQ27" s="93"/>
    </row>
    <row r="28" spans="1:43" s="17" customFormat="1" ht="11.25">
      <c r="A28" s="16">
        <v>26</v>
      </c>
      <c r="D28" s="115"/>
      <c r="E28" s="18"/>
      <c r="F28" s="115"/>
      <c r="G28" s="18"/>
      <c r="H28" s="115"/>
      <c r="I28" s="18"/>
      <c r="J28" s="115"/>
      <c r="K28" s="18"/>
      <c r="L28" s="115"/>
      <c r="M28" s="18"/>
      <c r="N28" s="115"/>
      <c r="O28" s="18"/>
      <c r="P28" s="115"/>
      <c r="R28" s="115"/>
      <c r="T28" s="115"/>
      <c r="V28" s="115"/>
      <c r="X28" s="115"/>
      <c r="Z28" s="115"/>
      <c r="AB28" s="115"/>
      <c r="AD28" s="115"/>
      <c r="AF28" s="115"/>
      <c r="AH28" s="115"/>
      <c r="AJ28" s="115"/>
      <c r="AL28" s="115"/>
      <c r="AN28" s="115"/>
      <c r="AP28" s="115"/>
      <c r="AQ28" s="93"/>
    </row>
    <row r="29" spans="1:43" s="17" customFormat="1" ht="11.25">
      <c r="A29" s="16">
        <v>27</v>
      </c>
      <c r="D29" s="115"/>
      <c r="E29" s="18"/>
      <c r="F29" s="115"/>
      <c r="G29" s="18"/>
      <c r="H29" s="115"/>
      <c r="I29" s="18"/>
      <c r="J29" s="115"/>
      <c r="K29" s="18"/>
      <c r="L29" s="115"/>
      <c r="M29" s="18"/>
      <c r="N29" s="115"/>
      <c r="O29" s="18"/>
      <c r="P29" s="115"/>
      <c r="R29" s="115"/>
      <c r="T29" s="115"/>
      <c r="V29" s="115"/>
      <c r="X29" s="115"/>
      <c r="Z29" s="115"/>
      <c r="AB29" s="115"/>
      <c r="AD29" s="115"/>
      <c r="AF29" s="115"/>
      <c r="AH29" s="115"/>
      <c r="AJ29" s="115"/>
      <c r="AL29" s="115"/>
      <c r="AN29" s="115"/>
      <c r="AP29" s="115"/>
      <c r="AQ29" s="93"/>
    </row>
    <row r="30" spans="1:43" s="20" customFormat="1" ht="11.25">
      <c r="A30" s="19">
        <v>28</v>
      </c>
      <c r="D30" s="116"/>
      <c r="E30" s="21"/>
      <c r="F30" s="116"/>
      <c r="G30" s="21"/>
      <c r="H30" s="116"/>
      <c r="I30" s="21"/>
      <c r="J30" s="116"/>
      <c r="K30" s="21"/>
      <c r="L30" s="116"/>
      <c r="M30" s="21"/>
      <c r="N30" s="116"/>
      <c r="O30" s="21"/>
      <c r="P30" s="116"/>
      <c r="R30" s="116"/>
      <c r="T30" s="116"/>
      <c r="V30" s="116"/>
      <c r="X30" s="116"/>
      <c r="Z30" s="116"/>
      <c r="AB30" s="116"/>
      <c r="AD30" s="116"/>
      <c r="AF30" s="116"/>
      <c r="AH30" s="116"/>
      <c r="AJ30" s="116"/>
      <c r="AL30" s="116"/>
      <c r="AN30" s="116"/>
      <c r="AP30" s="116"/>
      <c r="AQ30" s="94"/>
    </row>
    <row r="31" spans="1:43" s="20" customFormat="1" ht="11.25">
      <c r="A31" s="19">
        <v>29</v>
      </c>
      <c r="D31" s="116"/>
      <c r="E31" s="21"/>
      <c r="F31" s="116"/>
      <c r="G31" s="21"/>
      <c r="H31" s="116"/>
      <c r="I31" s="21"/>
      <c r="J31" s="116"/>
      <c r="K31" s="21"/>
      <c r="L31" s="116"/>
      <c r="M31" s="21"/>
      <c r="N31" s="116"/>
      <c r="O31" s="21"/>
      <c r="P31" s="116"/>
      <c r="R31" s="116"/>
      <c r="T31" s="116"/>
      <c r="V31" s="116"/>
      <c r="X31" s="116"/>
      <c r="Z31" s="116"/>
      <c r="AB31" s="116"/>
      <c r="AD31" s="116"/>
      <c r="AF31" s="116"/>
      <c r="AH31" s="116"/>
      <c r="AJ31" s="116"/>
      <c r="AL31" s="116"/>
      <c r="AN31" s="116"/>
      <c r="AP31" s="116"/>
      <c r="AQ31" s="94"/>
    </row>
    <row r="32" spans="1:43" s="20" customFormat="1" ht="11.25">
      <c r="A32" s="19">
        <v>30</v>
      </c>
      <c r="D32" s="116"/>
      <c r="E32" s="21"/>
      <c r="F32" s="116"/>
      <c r="G32" s="21"/>
      <c r="H32" s="116"/>
      <c r="I32" s="21"/>
      <c r="J32" s="116"/>
      <c r="K32" s="21"/>
      <c r="L32" s="116"/>
      <c r="M32" s="21"/>
      <c r="N32" s="116"/>
      <c r="O32" s="21"/>
      <c r="P32" s="116"/>
      <c r="R32" s="116"/>
      <c r="T32" s="116"/>
      <c r="V32" s="116"/>
      <c r="X32" s="116"/>
      <c r="Z32" s="116"/>
      <c r="AB32" s="116"/>
      <c r="AD32" s="116"/>
      <c r="AF32" s="116"/>
      <c r="AH32" s="116"/>
      <c r="AJ32" s="116"/>
      <c r="AL32" s="116"/>
      <c r="AN32" s="116"/>
      <c r="AP32" s="116"/>
      <c r="AQ32" s="94"/>
    </row>
    <row r="33" spans="1:43" s="17" customFormat="1" ht="11.25">
      <c r="A33" s="16">
        <v>31</v>
      </c>
      <c r="D33" s="115"/>
      <c r="E33" s="18"/>
      <c r="F33" s="115"/>
      <c r="G33" s="18"/>
      <c r="H33" s="115"/>
      <c r="I33" s="18"/>
      <c r="J33" s="115"/>
      <c r="K33" s="18"/>
      <c r="L33" s="115"/>
      <c r="M33" s="18"/>
      <c r="N33" s="115"/>
      <c r="O33" s="18"/>
      <c r="P33" s="115"/>
      <c r="R33" s="115"/>
      <c r="T33" s="115"/>
      <c r="V33" s="115"/>
      <c r="X33" s="115"/>
      <c r="Z33" s="115"/>
      <c r="AB33" s="115"/>
      <c r="AD33" s="115"/>
      <c r="AF33" s="115"/>
      <c r="AH33" s="115"/>
      <c r="AJ33" s="115"/>
      <c r="AL33" s="115"/>
      <c r="AN33" s="115"/>
      <c r="AP33" s="115"/>
      <c r="AQ33" s="93"/>
    </row>
    <row r="34" spans="1:43" s="17" customFormat="1" ht="11.25">
      <c r="A34" s="16">
        <v>32</v>
      </c>
      <c r="D34" s="115"/>
      <c r="E34" s="18"/>
      <c r="F34" s="115"/>
      <c r="G34" s="18"/>
      <c r="H34" s="115"/>
      <c r="I34" s="18"/>
      <c r="J34" s="115"/>
      <c r="K34" s="18"/>
      <c r="L34" s="115"/>
      <c r="M34" s="18"/>
      <c r="N34" s="115"/>
      <c r="O34" s="18"/>
      <c r="P34" s="115"/>
      <c r="R34" s="115"/>
      <c r="T34" s="115"/>
      <c r="V34" s="115"/>
      <c r="X34" s="115"/>
      <c r="Z34" s="115"/>
      <c r="AB34" s="115"/>
      <c r="AD34" s="115"/>
      <c r="AF34" s="115"/>
      <c r="AH34" s="115"/>
      <c r="AJ34" s="115"/>
      <c r="AL34" s="115"/>
      <c r="AN34" s="115"/>
      <c r="AP34" s="115"/>
      <c r="AQ34" s="93"/>
    </row>
    <row r="35" spans="1:43" s="17" customFormat="1" ht="11.25">
      <c r="A35" s="16">
        <v>33</v>
      </c>
      <c r="D35" s="115"/>
      <c r="E35" s="18"/>
      <c r="F35" s="115"/>
      <c r="G35" s="18"/>
      <c r="H35" s="115"/>
      <c r="I35" s="18"/>
      <c r="J35" s="115"/>
      <c r="K35" s="18"/>
      <c r="L35" s="115"/>
      <c r="M35" s="18"/>
      <c r="N35" s="115"/>
      <c r="O35" s="18"/>
      <c r="P35" s="115"/>
      <c r="R35" s="115"/>
      <c r="T35" s="115"/>
      <c r="V35" s="115"/>
      <c r="X35" s="115"/>
      <c r="Z35" s="115"/>
      <c r="AB35" s="115"/>
      <c r="AD35" s="115"/>
      <c r="AF35" s="115"/>
      <c r="AH35" s="115"/>
      <c r="AJ35" s="115"/>
      <c r="AL35" s="115"/>
      <c r="AN35" s="115"/>
      <c r="AP35" s="115"/>
      <c r="AQ35" s="93"/>
    </row>
    <row r="36" spans="1:43" s="20" customFormat="1" ht="11.25">
      <c r="A36" s="19">
        <v>34</v>
      </c>
      <c r="D36" s="116"/>
      <c r="E36" s="21"/>
      <c r="F36" s="116"/>
      <c r="G36" s="21"/>
      <c r="H36" s="116"/>
      <c r="I36" s="21"/>
      <c r="J36" s="116"/>
      <c r="K36" s="21"/>
      <c r="L36" s="116"/>
      <c r="M36" s="21"/>
      <c r="N36" s="116"/>
      <c r="O36" s="21"/>
      <c r="P36" s="116"/>
      <c r="R36" s="116"/>
      <c r="T36" s="116"/>
      <c r="V36" s="116"/>
      <c r="X36" s="116"/>
      <c r="Z36" s="116"/>
      <c r="AB36" s="116"/>
      <c r="AD36" s="116"/>
      <c r="AF36" s="116"/>
      <c r="AH36" s="116"/>
      <c r="AJ36" s="116"/>
      <c r="AL36" s="116"/>
      <c r="AN36" s="116"/>
      <c r="AP36" s="116"/>
      <c r="AQ36" s="94"/>
    </row>
    <row r="37" spans="1:43" s="20" customFormat="1" ht="11.25">
      <c r="A37" s="19">
        <v>35</v>
      </c>
      <c r="D37" s="116"/>
      <c r="E37" s="21"/>
      <c r="F37" s="116"/>
      <c r="G37" s="21"/>
      <c r="H37" s="116"/>
      <c r="I37" s="21"/>
      <c r="J37" s="116"/>
      <c r="K37" s="21"/>
      <c r="L37" s="116"/>
      <c r="M37" s="21"/>
      <c r="N37" s="116"/>
      <c r="O37" s="21"/>
      <c r="P37" s="116"/>
      <c r="R37" s="116"/>
      <c r="T37" s="116"/>
      <c r="V37" s="116"/>
      <c r="X37" s="116"/>
      <c r="Z37" s="116"/>
      <c r="AB37" s="116"/>
      <c r="AD37" s="116"/>
      <c r="AF37" s="116"/>
      <c r="AH37" s="116"/>
      <c r="AJ37" s="116"/>
      <c r="AL37" s="116"/>
      <c r="AN37" s="116"/>
      <c r="AP37" s="116"/>
      <c r="AQ37" s="94"/>
    </row>
    <row r="38" spans="1:43" s="20" customFormat="1" ht="11.25">
      <c r="A38" s="19">
        <v>36</v>
      </c>
      <c r="D38" s="116"/>
      <c r="E38" s="21"/>
      <c r="F38" s="116"/>
      <c r="G38" s="21"/>
      <c r="H38" s="116"/>
      <c r="I38" s="21"/>
      <c r="J38" s="116"/>
      <c r="K38" s="21"/>
      <c r="L38" s="116"/>
      <c r="M38" s="21"/>
      <c r="N38" s="116"/>
      <c r="O38" s="21"/>
      <c r="P38" s="116"/>
      <c r="R38" s="116"/>
      <c r="T38" s="116"/>
      <c r="V38" s="116"/>
      <c r="X38" s="116"/>
      <c r="Z38" s="116"/>
      <c r="AB38" s="116"/>
      <c r="AD38" s="116"/>
      <c r="AF38" s="116"/>
      <c r="AH38" s="116"/>
      <c r="AJ38" s="116"/>
      <c r="AL38" s="116"/>
      <c r="AN38" s="116"/>
      <c r="AP38" s="116"/>
      <c r="AQ38" s="94"/>
    </row>
    <row r="39" spans="1:43" s="17" customFormat="1" ht="11.25">
      <c r="A39" s="16">
        <v>37</v>
      </c>
      <c r="D39" s="115"/>
      <c r="E39" s="18"/>
      <c r="F39" s="115"/>
      <c r="G39" s="18"/>
      <c r="H39" s="115"/>
      <c r="I39" s="18"/>
      <c r="J39" s="115"/>
      <c r="K39" s="18"/>
      <c r="L39" s="115"/>
      <c r="M39" s="18"/>
      <c r="N39" s="115"/>
      <c r="O39" s="18"/>
      <c r="P39" s="115"/>
      <c r="R39" s="115"/>
      <c r="T39" s="115"/>
      <c r="V39" s="115"/>
      <c r="X39" s="115"/>
      <c r="Z39" s="115"/>
      <c r="AB39" s="115"/>
      <c r="AD39" s="115"/>
      <c r="AF39" s="115"/>
      <c r="AH39" s="115"/>
      <c r="AJ39" s="115"/>
      <c r="AL39" s="115"/>
      <c r="AN39" s="115"/>
      <c r="AP39" s="115"/>
      <c r="AQ39" s="93"/>
    </row>
    <row r="40" spans="1:43" s="17" customFormat="1" ht="11.25">
      <c r="A40" s="16">
        <v>38</v>
      </c>
      <c r="D40" s="115"/>
      <c r="E40" s="18"/>
      <c r="F40" s="115"/>
      <c r="G40" s="18"/>
      <c r="H40" s="115"/>
      <c r="I40" s="18"/>
      <c r="J40" s="115"/>
      <c r="K40" s="18"/>
      <c r="L40" s="115"/>
      <c r="M40" s="18"/>
      <c r="N40" s="115"/>
      <c r="O40" s="18"/>
      <c r="P40" s="115"/>
      <c r="R40" s="115"/>
      <c r="T40" s="115"/>
      <c r="V40" s="115"/>
      <c r="X40" s="115"/>
      <c r="Z40" s="115"/>
      <c r="AB40" s="115"/>
      <c r="AD40" s="115"/>
      <c r="AF40" s="115"/>
      <c r="AH40" s="115"/>
      <c r="AJ40" s="115"/>
      <c r="AL40" s="115"/>
      <c r="AN40" s="115"/>
      <c r="AP40" s="115"/>
      <c r="AQ40" s="93"/>
    </row>
    <row r="41" spans="1:43" s="17" customFormat="1" ht="11.25">
      <c r="A41" s="16">
        <v>39</v>
      </c>
      <c r="D41" s="115"/>
      <c r="E41" s="18"/>
      <c r="F41" s="115"/>
      <c r="G41" s="18"/>
      <c r="H41" s="115"/>
      <c r="I41" s="18"/>
      <c r="J41" s="115"/>
      <c r="K41" s="18"/>
      <c r="L41" s="115"/>
      <c r="M41" s="18"/>
      <c r="N41" s="115"/>
      <c r="O41" s="18"/>
      <c r="P41" s="115"/>
      <c r="R41" s="115"/>
      <c r="T41" s="115"/>
      <c r="V41" s="115"/>
      <c r="X41" s="115"/>
      <c r="Z41" s="115"/>
      <c r="AB41" s="115"/>
      <c r="AD41" s="115"/>
      <c r="AF41" s="115"/>
      <c r="AH41" s="115"/>
      <c r="AJ41" s="115"/>
      <c r="AL41" s="115"/>
      <c r="AN41" s="115"/>
      <c r="AP41" s="115"/>
      <c r="AQ41" s="93"/>
    </row>
    <row r="42" spans="1:43" s="20" customFormat="1" ht="11.25">
      <c r="A42" s="19">
        <v>40</v>
      </c>
      <c r="D42" s="116"/>
      <c r="E42" s="21"/>
      <c r="F42" s="116"/>
      <c r="G42" s="21"/>
      <c r="H42" s="116"/>
      <c r="I42" s="21"/>
      <c r="J42" s="116"/>
      <c r="K42" s="21"/>
      <c r="L42" s="116"/>
      <c r="M42" s="21"/>
      <c r="N42" s="116"/>
      <c r="O42" s="21"/>
      <c r="P42" s="116"/>
      <c r="R42" s="116"/>
      <c r="T42" s="116"/>
      <c r="V42" s="116"/>
      <c r="X42" s="116"/>
      <c r="Z42" s="116"/>
      <c r="AB42" s="116"/>
      <c r="AD42" s="116"/>
      <c r="AF42" s="116"/>
      <c r="AH42" s="116"/>
      <c r="AJ42" s="116"/>
      <c r="AL42" s="116"/>
      <c r="AN42" s="116"/>
      <c r="AP42" s="116"/>
      <c r="AQ42" s="94"/>
    </row>
    <row r="43" spans="1:43" s="20" customFormat="1" ht="11.25">
      <c r="A43" s="19">
        <v>41</v>
      </c>
      <c r="D43" s="116"/>
      <c r="E43" s="21"/>
      <c r="F43" s="116"/>
      <c r="G43" s="21"/>
      <c r="H43" s="116"/>
      <c r="I43" s="21"/>
      <c r="J43" s="116"/>
      <c r="K43" s="21"/>
      <c r="L43" s="116"/>
      <c r="M43" s="21"/>
      <c r="N43" s="116"/>
      <c r="O43" s="21"/>
      <c r="P43" s="116"/>
      <c r="R43" s="116"/>
      <c r="T43" s="116"/>
      <c r="V43" s="116"/>
      <c r="X43" s="116"/>
      <c r="Z43" s="116"/>
      <c r="AB43" s="116"/>
      <c r="AD43" s="116"/>
      <c r="AF43" s="116"/>
      <c r="AH43" s="116"/>
      <c r="AJ43" s="116"/>
      <c r="AL43" s="116"/>
      <c r="AN43" s="116"/>
      <c r="AP43" s="116"/>
      <c r="AQ43" s="94"/>
    </row>
    <row r="44" spans="1:43" s="20" customFormat="1" ht="11.25">
      <c r="A44" s="19">
        <v>42</v>
      </c>
      <c r="D44" s="116"/>
      <c r="E44" s="21"/>
      <c r="F44" s="116"/>
      <c r="G44" s="21"/>
      <c r="H44" s="116"/>
      <c r="I44" s="21"/>
      <c r="J44" s="116"/>
      <c r="K44" s="21"/>
      <c r="L44" s="116"/>
      <c r="M44" s="21"/>
      <c r="N44" s="116"/>
      <c r="O44" s="21"/>
      <c r="P44" s="116"/>
      <c r="R44" s="116"/>
      <c r="T44" s="116"/>
      <c r="V44" s="116"/>
      <c r="X44" s="116"/>
      <c r="Z44" s="116"/>
      <c r="AB44" s="116"/>
      <c r="AD44" s="116"/>
      <c r="AF44" s="116"/>
      <c r="AH44" s="116"/>
      <c r="AJ44" s="116"/>
      <c r="AL44" s="116"/>
      <c r="AN44" s="116"/>
      <c r="AP44" s="116"/>
      <c r="AQ44" s="94"/>
    </row>
    <row r="45" spans="1:43" s="17" customFormat="1" ht="11.25">
      <c r="A45" s="16">
        <v>43</v>
      </c>
      <c r="D45" s="115"/>
      <c r="E45" s="18"/>
      <c r="F45" s="115"/>
      <c r="G45" s="18"/>
      <c r="H45" s="115"/>
      <c r="I45" s="18"/>
      <c r="J45" s="115"/>
      <c r="K45" s="18"/>
      <c r="L45" s="115"/>
      <c r="M45" s="18"/>
      <c r="N45" s="115"/>
      <c r="O45" s="18"/>
      <c r="P45" s="115"/>
      <c r="R45" s="115"/>
      <c r="T45" s="115"/>
      <c r="V45" s="115"/>
      <c r="X45" s="115"/>
      <c r="Z45" s="115"/>
      <c r="AB45" s="115"/>
      <c r="AD45" s="115"/>
      <c r="AF45" s="115"/>
      <c r="AH45" s="115"/>
      <c r="AJ45" s="115"/>
      <c r="AL45" s="115"/>
      <c r="AN45" s="115"/>
      <c r="AP45" s="115"/>
      <c r="AQ45" s="93"/>
    </row>
    <row r="46" spans="1:43" s="17" customFormat="1" ht="11.25">
      <c r="A46" s="16">
        <v>44</v>
      </c>
      <c r="D46" s="115"/>
      <c r="E46" s="18"/>
      <c r="F46" s="115"/>
      <c r="G46" s="18"/>
      <c r="H46" s="115"/>
      <c r="I46" s="18"/>
      <c r="J46" s="115"/>
      <c r="K46" s="18"/>
      <c r="L46" s="115"/>
      <c r="M46" s="18"/>
      <c r="N46" s="115"/>
      <c r="O46" s="18"/>
      <c r="P46" s="115"/>
      <c r="R46" s="115"/>
      <c r="T46" s="115"/>
      <c r="V46" s="115"/>
      <c r="X46" s="115"/>
      <c r="Z46" s="115"/>
      <c r="AB46" s="115"/>
      <c r="AD46" s="115"/>
      <c r="AF46" s="115"/>
      <c r="AH46" s="115"/>
      <c r="AJ46" s="115"/>
      <c r="AL46" s="115"/>
      <c r="AN46" s="115"/>
      <c r="AP46" s="115"/>
      <c r="AQ46" s="93"/>
    </row>
    <row r="47" spans="1:43" s="17" customFormat="1" ht="11.25">
      <c r="A47" s="16">
        <v>45</v>
      </c>
      <c r="D47" s="115"/>
      <c r="E47" s="18"/>
      <c r="F47" s="115"/>
      <c r="G47" s="18"/>
      <c r="H47" s="115"/>
      <c r="I47" s="18"/>
      <c r="J47" s="115"/>
      <c r="K47" s="18"/>
      <c r="L47" s="115"/>
      <c r="M47" s="18"/>
      <c r="N47" s="115"/>
      <c r="O47" s="18"/>
      <c r="P47" s="115"/>
      <c r="R47" s="115"/>
      <c r="T47" s="115"/>
      <c r="V47" s="115"/>
      <c r="X47" s="115"/>
      <c r="Z47" s="115"/>
      <c r="AB47" s="115"/>
      <c r="AD47" s="115"/>
      <c r="AF47" s="115"/>
      <c r="AH47" s="115"/>
      <c r="AJ47" s="115"/>
      <c r="AL47" s="115"/>
      <c r="AN47" s="115"/>
      <c r="AP47" s="115"/>
      <c r="AQ47" s="93"/>
    </row>
    <row r="48" spans="1:43" s="20" customFormat="1" ht="11.25">
      <c r="A48" s="19">
        <v>46</v>
      </c>
      <c r="D48" s="116"/>
      <c r="E48" s="21"/>
      <c r="F48" s="116"/>
      <c r="G48" s="21"/>
      <c r="H48" s="116"/>
      <c r="I48" s="21"/>
      <c r="J48" s="116"/>
      <c r="K48" s="21"/>
      <c r="L48" s="116"/>
      <c r="M48" s="21"/>
      <c r="N48" s="116"/>
      <c r="O48" s="21"/>
      <c r="P48" s="116"/>
      <c r="R48" s="116"/>
      <c r="T48" s="116"/>
      <c r="V48" s="116"/>
      <c r="X48" s="116"/>
      <c r="Z48" s="116"/>
      <c r="AB48" s="116"/>
      <c r="AD48" s="116"/>
      <c r="AF48" s="116"/>
      <c r="AH48" s="116"/>
      <c r="AJ48" s="116"/>
      <c r="AL48" s="116"/>
      <c r="AN48" s="116"/>
      <c r="AP48" s="116"/>
      <c r="AQ48" s="94"/>
    </row>
    <row r="49" spans="1:43" s="20" customFormat="1" ht="11.25">
      <c r="A49" s="19">
        <v>47</v>
      </c>
      <c r="D49" s="116"/>
      <c r="E49" s="21"/>
      <c r="F49" s="116"/>
      <c r="G49" s="21"/>
      <c r="H49" s="116"/>
      <c r="I49" s="21"/>
      <c r="J49" s="116"/>
      <c r="K49" s="21"/>
      <c r="L49" s="116"/>
      <c r="M49" s="21"/>
      <c r="N49" s="116"/>
      <c r="O49" s="21"/>
      <c r="P49" s="116"/>
      <c r="R49" s="116"/>
      <c r="T49" s="116"/>
      <c r="V49" s="116"/>
      <c r="X49" s="116"/>
      <c r="Z49" s="116"/>
      <c r="AB49" s="116"/>
      <c r="AD49" s="116"/>
      <c r="AF49" s="116"/>
      <c r="AH49" s="116"/>
      <c r="AJ49" s="116"/>
      <c r="AL49" s="116"/>
      <c r="AN49" s="116"/>
      <c r="AP49" s="116"/>
      <c r="AQ49" s="94"/>
    </row>
    <row r="50" spans="1:43" s="20" customFormat="1" ht="11.25">
      <c r="A50" s="19">
        <v>48</v>
      </c>
      <c r="D50" s="116"/>
      <c r="E50" s="21"/>
      <c r="F50" s="116"/>
      <c r="G50" s="21"/>
      <c r="H50" s="116"/>
      <c r="I50" s="21"/>
      <c r="J50" s="116"/>
      <c r="K50" s="21"/>
      <c r="L50" s="116"/>
      <c r="M50" s="21"/>
      <c r="N50" s="116"/>
      <c r="O50" s="21"/>
      <c r="P50" s="116"/>
      <c r="R50" s="116"/>
      <c r="T50" s="116"/>
      <c r="V50" s="116"/>
      <c r="X50" s="116"/>
      <c r="Z50" s="116"/>
      <c r="AB50" s="116"/>
      <c r="AD50" s="116"/>
      <c r="AF50" s="116"/>
      <c r="AH50" s="116"/>
      <c r="AJ50" s="116"/>
      <c r="AL50" s="116"/>
      <c r="AN50" s="116"/>
      <c r="AP50" s="116"/>
      <c r="AQ50" s="94"/>
    </row>
    <row r="51" spans="1:43" s="17" customFormat="1" ht="11.25">
      <c r="A51" s="16">
        <v>49</v>
      </c>
      <c r="D51" s="115"/>
      <c r="E51" s="18"/>
      <c r="F51" s="115"/>
      <c r="G51" s="18"/>
      <c r="H51" s="115"/>
      <c r="I51" s="18"/>
      <c r="J51" s="115"/>
      <c r="K51" s="18"/>
      <c r="L51" s="115"/>
      <c r="M51" s="18"/>
      <c r="N51" s="115"/>
      <c r="O51" s="18"/>
      <c r="P51" s="115"/>
      <c r="R51" s="115"/>
      <c r="T51" s="115"/>
      <c r="V51" s="115"/>
      <c r="X51" s="115"/>
      <c r="Z51" s="115"/>
      <c r="AB51" s="115"/>
      <c r="AD51" s="115"/>
      <c r="AF51" s="115"/>
      <c r="AH51" s="115"/>
      <c r="AJ51" s="115"/>
      <c r="AL51" s="115"/>
      <c r="AN51" s="115"/>
      <c r="AP51" s="115"/>
      <c r="AQ51" s="93"/>
    </row>
    <row r="52" spans="1:43" s="17" customFormat="1" ht="11.25">
      <c r="A52" s="16">
        <v>50</v>
      </c>
      <c r="D52" s="115"/>
      <c r="E52" s="18"/>
      <c r="F52" s="115"/>
      <c r="G52" s="18"/>
      <c r="H52" s="115"/>
      <c r="I52" s="18"/>
      <c r="J52" s="115"/>
      <c r="K52" s="18"/>
      <c r="L52" s="115"/>
      <c r="M52" s="18"/>
      <c r="N52" s="115"/>
      <c r="O52" s="18"/>
      <c r="P52" s="115"/>
      <c r="R52" s="115"/>
      <c r="T52" s="115"/>
      <c r="V52" s="115"/>
      <c r="X52" s="115"/>
      <c r="Z52" s="115"/>
      <c r="AB52" s="115"/>
      <c r="AD52" s="115"/>
      <c r="AF52" s="115"/>
      <c r="AH52" s="115"/>
      <c r="AJ52" s="115"/>
      <c r="AL52" s="115"/>
      <c r="AN52" s="115"/>
      <c r="AP52" s="115"/>
      <c r="AQ52" s="93"/>
    </row>
    <row r="53" spans="1:43" s="17" customFormat="1" ht="11.25">
      <c r="A53" s="16">
        <v>51</v>
      </c>
      <c r="D53" s="115"/>
      <c r="E53" s="18"/>
      <c r="F53" s="115"/>
      <c r="G53" s="18"/>
      <c r="H53" s="115"/>
      <c r="I53" s="18"/>
      <c r="J53" s="115"/>
      <c r="K53" s="18"/>
      <c r="L53" s="115"/>
      <c r="M53" s="18"/>
      <c r="N53" s="115"/>
      <c r="O53" s="18"/>
      <c r="P53" s="115"/>
      <c r="R53" s="115"/>
      <c r="T53" s="115"/>
      <c r="V53" s="115"/>
      <c r="X53" s="115"/>
      <c r="Z53" s="115"/>
      <c r="AB53" s="115"/>
      <c r="AD53" s="115"/>
      <c r="AF53" s="115"/>
      <c r="AH53" s="115"/>
      <c r="AJ53" s="115"/>
      <c r="AL53" s="115"/>
      <c r="AN53" s="115"/>
      <c r="AP53" s="115"/>
      <c r="AQ53" s="93"/>
    </row>
    <row r="54" spans="1:43" s="20" customFormat="1" ht="11.25">
      <c r="A54" s="19">
        <v>52</v>
      </c>
      <c r="D54" s="116"/>
      <c r="E54" s="21"/>
      <c r="F54" s="116"/>
      <c r="G54" s="21"/>
      <c r="H54" s="116"/>
      <c r="I54" s="21"/>
      <c r="J54" s="116"/>
      <c r="K54" s="21"/>
      <c r="L54" s="116"/>
      <c r="M54" s="21"/>
      <c r="N54" s="116"/>
      <c r="O54" s="21"/>
      <c r="P54" s="116"/>
      <c r="R54" s="116"/>
      <c r="T54" s="116"/>
      <c r="V54" s="116"/>
      <c r="X54" s="116"/>
      <c r="Z54" s="116"/>
      <c r="AB54" s="116"/>
      <c r="AD54" s="116"/>
      <c r="AF54" s="116"/>
      <c r="AH54" s="116"/>
      <c r="AJ54" s="116"/>
      <c r="AL54" s="116"/>
      <c r="AN54" s="116"/>
      <c r="AP54" s="116"/>
      <c r="AQ54" s="94"/>
    </row>
    <row r="55" spans="1:43" s="20" customFormat="1" ht="11.25">
      <c r="A55" s="19">
        <v>53</v>
      </c>
      <c r="D55" s="116"/>
      <c r="E55" s="21"/>
      <c r="F55" s="116"/>
      <c r="G55" s="21"/>
      <c r="H55" s="116"/>
      <c r="I55" s="21"/>
      <c r="J55" s="116"/>
      <c r="K55" s="21"/>
      <c r="L55" s="116"/>
      <c r="M55" s="21"/>
      <c r="N55" s="116"/>
      <c r="O55" s="21"/>
      <c r="P55" s="116"/>
      <c r="R55" s="116"/>
      <c r="T55" s="116"/>
      <c r="V55" s="116"/>
      <c r="X55" s="116"/>
      <c r="Z55" s="116"/>
      <c r="AB55" s="116"/>
      <c r="AD55" s="116"/>
      <c r="AF55" s="116"/>
      <c r="AH55" s="116"/>
      <c r="AJ55" s="116"/>
      <c r="AL55" s="116"/>
      <c r="AN55" s="116"/>
      <c r="AP55" s="116"/>
      <c r="AQ55" s="94"/>
    </row>
    <row r="56" spans="1:43" s="20" customFormat="1" ht="11.25">
      <c r="A56" s="19">
        <v>54</v>
      </c>
      <c r="D56" s="116"/>
      <c r="E56" s="21"/>
      <c r="F56" s="116"/>
      <c r="G56" s="21"/>
      <c r="H56" s="116"/>
      <c r="I56" s="21"/>
      <c r="J56" s="116"/>
      <c r="K56" s="21"/>
      <c r="L56" s="116"/>
      <c r="M56" s="21"/>
      <c r="N56" s="116"/>
      <c r="O56" s="21"/>
      <c r="P56" s="116"/>
      <c r="R56" s="116"/>
      <c r="T56" s="116"/>
      <c r="V56" s="116"/>
      <c r="X56" s="116"/>
      <c r="Z56" s="116"/>
      <c r="AB56" s="116"/>
      <c r="AD56" s="116"/>
      <c r="AF56" s="116"/>
      <c r="AH56" s="116"/>
      <c r="AJ56" s="116"/>
      <c r="AL56" s="116"/>
      <c r="AN56" s="116"/>
      <c r="AP56" s="116"/>
      <c r="AQ56" s="94"/>
    </row>
    <row r="57" spans="1:43" s="17" customFormat="1" ht="11.25">
      <c r="A57" s="16">
        <v>55</v>
      </c>
      <c r="D57" s="115"/>
      <c r="E57" s="18"/>
      <c r="F57" s="115"/>
      <c r="G57" s="18"/>
      <c r="H57" s="115"/>
      <c r="I57" s="18"/>
      <c r="J57" s="115"/>
      <c r="K57" s="18"/>
      <c r="L57" s="115"/>
      <c r="M57" s="18"/>
      <c r="N57" s="115"/>
      <c r="O57" s="18"/>
      <c r="P57" s="115"/>
      <c r="R57" s="115"/>
      <c r="T57" s="115"/>
      <c r="V57" s="115"/>
      <c r="X57" s="115"/>
      <c r="Z57" s="115"/>
      <c r="AB57" s="115"/>
      <c r="AD57" s="115"/>
      <c r="AF57" s="115"/>
      <c r="AH57" s="115"/>
      <c r="AJ57" s="115"/>
      <c r="AL57" s="115"/>
      <c r="AN57" s="115"/>
      <c r="AP57" s="115"/>
      <c r="AQ57" s="93"/>
    </row>
    <row r="58" spans="1:43" s="17" customFormat="1" ht="11.25">
      <c r="A58" s="16">
        <v>56</v>
      </c>
      <c r="D58" s="115"/>
      <c r="E58" s="18"/>
      <c r="F58" s="115"/>
      <c r="G58" s="18"/>
      <c r="H58" s="115"/>
      <c r="I58" s="18"/>
      <c r="J58" s="115"/>
      <c r="K58" s="18"/>
      <c r="L58" s="115"/>
      <c r="M58" s="18"/>
      <c r="N58" s="115"/>
      <c r="O58" s="18"/>
      <c r="P58" s="115"/>
      <c r="R58" s="115"/>
      <c r="T58" s="115"/>
      <c r="V58" s="115"/>
      <c r="X58" s="115"/>
      <c r="Z58" s="115"/>
      <c r="AB58" s="115"/>
      <c r="AD58" s="115"/>
      <c r="AF58" s="115"/>
      <c r="AH58" s="115"/>
      <c r="AJ58" s="115"/>
      <c r="AL58" s="115"/>
      <c r="AN58" s="115"/>
      <c r="AP58" s="115"/>
      <c r="AQ58" s="93"/>
    </row>
    <row r="59" spans="1:43" s="17" customFormat="1" ht="11.25">
      <c r="A59" s="16">
        <v>57</v>
      </c>
      <c r="D59" s="115"/>
      <c r="E59" s="18"/>
      <c r="F59" s="115"/>
      <c r="G59" s="18"/>
      <c r="H59" s="115"/>
      <c r="I59" s="18"/>
      <c r="J59" s="115"/>
      <c r="K59" s="18"/>
      <c r="L59" s="115"/>
      <c r="M59" s="18"/>
      <c r="N59" s="115"/>
      <c r="O59" s="18"/>
      <c r="P59" s="115"/>
      <c r="R59" s="115"/>
      <c r="T59" s="115"/>
      <c r="V59" s="115"/>
      <c r="X59" s="115"/>
      <c r="Z59" s="115"/>
      <c r="AB59" s="115"/>
      <c r="AD59" s="115"/>
      <c r="AF59" s="115"/>
      <c r="AH59" s="115"/>
      <c r="AJ59" s="115"/>
      <c r="AL59" s="115"/>
      <c r="AN59" s="115"/>
      <c r="AP59" s="115"/>
      <c r="AQ59" s="93"/>
    </row>
    <row r="60" spans="1:43" s="20" customFormat="1" ht="11.25">
      <c r="A60" s="19">
        <v>58</v>
      </c>
      <c r="D60" s="116"/>
      <c r="E60" s="21"/>
      <c r="F60" s="116"/>
      <c r="G60" s="21"/>
      <c r="H60" s="116"/>
      <c r="I60" s="21"/>
      <c r="J60" s="116"/>
      <c r="K60" s="21"/>
      <c r="L60" s="116"/>
      <c r="M60" s="21"/>
      <c r="N60" s="116"/>
      <c r="O60" s="21"/>
      <c r="P60" s="116"/>
      <c r="R60" s="116"/>
      <c r="T60" s="116"/>
      <c r="V60" s="116"/>
      <c r="X60" s="116"/>
      <c r="Z60" s="116"/>
      <c r="AB60" s="116"/>
      <c r="AD60" s="116"/>
      <c r="AF60" s="116"/>
      <c r="AH60" s="116"/>
      <c r="AJ60" s="116"/>
      <c r="AL60" s="116"/>
      <c r="AN60" s="116"/>
      <c r="AP60" s="116"/>
      <c r="AQ60" s="94"/>
    </row>
    <row r="61" spans="1:43" s="20" customFormat="1" ht="11.25">
      <c r="A61" s="19">
        <v>59</v>
      </c>
      <c r="D61" s="116"/>
      <c r="E61" s="21"/>
      <c r="F61" s="116"/>
      <c r="G61" s="21"/>
      <c r="H61" s="116"/>
      <c r="I61" s="21"/>
      <c r="J61" s="116"/>
      <c r="K61" s="21"/>
      <c r="L61" s="116"/>
      <c r="M61" s="21"/>
      <c r="N61" s="116"/>
      <c r="O61" s="21"/>
      <c r="P61" s="116"/>
      <c r="R61" s="116"/>
      <c r="T61" s="116"/>
      <c r="V61" s="116"/>
      <c r="X61" s="116"/>
      <c r="Z61" s="116"/>
      <c r="AB61" s="116"/>
      <c r="AD61" s="116"/>
      <c r="AF61" s="116"/>
      <c r="AH61" s="116"/>
      <c r="AJ61" s="116"/>
      <c r="AL61" s="116"/>
      <c r="AN61" s="116"/>
      <c r="AP61" s="116"/>
      <c r="AQ61" s="94"/>
    </row>
    <row r="62" spans="1:43" s="20" customFormat="1" ht="11.25">
      <c r="A62" s="19">
        <v>60</v>
      </c>
      <c r="D62" s="116"/>
      <c r="E62" s="21"/>
      <c r="F62" s="116"/>
      <c r="G62" s="21"/>
      <c r="H62" s="116"/>
      <c r="I62" s="21"/>
      <c r="J62" s="116"/>
      <c r="K62" s="21"/>
      <c r="L62" s="116"/>
      <c r="M62" s="21"/>
      <c r="N62" s="116"/>
      <c r="O62" s="21"/>
      <c r="P62" s="116"/>
      <c r="R62" s="116"/>
      <c r="T62" s="116"/>
      <c r="V62" s="116"/>
      <c r="X62" s="116"/>
      <c r="Z62" s="116"/>
      <c r="AB62" s="116"/>
      <c r="AD62" s="116"/>
      <c r="AF62" s="116"/>
      <c r="AH62" s="116"/>
      <c r="AJ62" s="116"/>
      <c r="AL62" s="116"/>
      <c r="AN62" s="116"/>
      <c r="AP62" s="116"/>
      <c r="AQ62" s="94"/>
    </row>
    <row r="63" spans="1:43" s="17" customFormat="1" ht="11.25">
      <c r="A63" s="16">
        <v>61</v>
      </c>
      <c r="D63" s="115"/>
      <c r="E63" s="18"/>
      <c r="F63" s="115"/>
      <c r="G63" s="18"/>
      <c r="H63" s="115"/>
      <c r="I63" s="18"/>
      <c r="J63" s="115"/>
      <c r="K63" s="18"/>
      <c r="L63" s="115"/>
      <c r="M63" s="18"/>
      <c r="N63" s="115"/>
      <c r="O63" s="18"/>
      <c r="P63" s="115"/>
      <c r="R63" s="115"/>
      <c r="T63" s="115"/>
      <c r="V63" s="115"/>
      <c r="X63" s="115"/>
      <c r="Z63" s="115"/>
      <c r="AB63" s="115"/>
      <c r="AD63" s="115"/>
      <c r="AF63" s="115"/>
      <c r="AH63" s="115"/>
      <c r="AJ63" s="115"/>
      <c r="AL63" s="115"/>
      <c r="AN63" s="115"/>
      <c r="AP63" s="115"/>
      <c r="AQ63" s="93"/>
    </row>
    <row r="64" spans="1:43" s="17" customFormat="1" ht="11.25">
      <c r="A64" s="16">
        <v>62</v>
      </c>
      <c r="D64" s="115"/>
      <c r="E64" s="18"/>
      <c r="F64" s="115"/>
      <c r="G64" s="18"/>
      <c r="H64" s="115"/>
      <c r="I64" s="18"/>
      <c r="J64" s="115"/>
      <c r="K64" s="18"/>
      <c r="L64" s="115"/>
      <c r="M64" s="18"/>
      <c r="N64" s="115"/>
      <c r="O64" s="18"/>
      <c r="P64" s="115"/>
      <c r="R64" s="115"/>
      <c r="T64" s="115"/>
      <c r="V64" s="115"/>
      <c r="X64" s="115"/>
      <c r="Z64" s="115"/>
      <c r="AB64" s="115"/>
      <c r="AD64" s="115"/>
      <c r="AF64" s="115"/>
      <c r="AH64" s="115"/>
      <c r="AJ64" s="115"/>
      <c r="AL64" s="115"/>
      <c r="AN64" s="115"/>
      <c r="AP64" s="115"/>
      <c r="AQ64" s="93"/>
    </row>
    <row r="65" spans="1:43" s="17" customFormat="1" ht="11.25">
      <c r="A65" s="16">
        <v>63</v>
      </c>
      <c r="D65" s="115"/>
      <c r="E65" s="18"/>
      <c r="F65" s="115"/>
      <c r="G65" s="18"/>
      <c r="H65" s="115"/>
      <c r="I65" s="18"/>
      <c r="J65" s="115"/>
      <c r="K65" s="18"/>
      <c r="L65" s="115"/>
      <c r="M65" s="18"/>
      <c r="N65" s="115"/>
      <c r="O65" s="18"/>
      <c r="P65" s="115"/>
      <c r="R65" s="115"/>
      <c r="T65" s="115"/>
      <c r="V65" s="115"/>
      <c r="X65" s="115"/>
      <c r="Z65" s="115"/>
      <c r="AB65" s="115"/>
      <c r="AD65" s="115"/>
      <c r="AF65" s="115"/>
      <c r="AH65" s="115"/>
      <c r="AJ65" s="115"/>
      <c r="AL65" s="115"/>
      <c r="AN65" s="115"/>
      <c r="AP65" s="115"/>
      <c r="AQ65" s="93"/>
    </row>
    <row r="66" spans="1:43" s="20" customFormat="1" ht="11.25">
      <c r="A66" s="19">
        <v>64</v>
      </c>
      <c r="D66" s="116"/>
      <c r="E66" s="21"/>
      <c r="F66" s="116"/>
      <c r="G66" s="21"/>
      <c r="H66" s="116"/>
      <c r="I66" s="21"/>
      <c r="J66" s="116"/>
      <c r="K66" s="21"/>
      <c r="L66" s="116"/>
      <c r="M66" s="21"/>
      <c r="N66" s="116"/>
      <c r="O66" s="21"/>
      <c r="P66" s="116"/>
      <c r="R66" s="116"/>
      <c r="T66" s="116"/>
      <c r="V66" s="116"/>
      <c r="X66" s="116"/>
      <c r="Z66" s="116"/>
      <c r="AB66" s="116"/>
      <c r="AD66" s="116"/>
      <c r="AF66" s="116"/>
      <c r="AH66" s="116"/>
      <c r="AJ66" s="116"/>
      <c r="AL66" s="116"/>
      <c r="AN66" s="116"/>
      <c r="AP66" s="116"/>
      <c r="AQ66" s="94"/>
    </row>
    <row r="67" spans="1:43" s="20" customFormat="1" ht="11.25">
      <c r="A67" s="19">
        <v>65</v>
      </c>
      <c r="D67" s="116"/>
      <c r="E67" s="21"/>
      <c r="F67" s="116"/>
      <c r="G67" s="21"/>
      <c r="H67" s="116"/>
      <c r="I67" s="21"/>
      <c r="J67" s="116"/>
      <c r="K67" s="21"/>
      <c r="L67" s="116"/>
      <c r="M67" s="21"/>
      <c r="N67" s="116"/>
      <c r="O67" s="21"/>
      <c r="P67" s="116"/>
      <c r="R67" s="116"/>
      <c r="T67" s="116"/>
      <c r="V67" s="116"/>
      <c r="X67" s="116"/>
      <c r="Z67" s="116"/>
      <c r="AB67" s="116"/>
      <c r="AD67" s="116"/>
      <c r="AF67" s="116"/>
      <c r="AH67" s="116"/>
      <c r="AJ67" s="116"/>
      <c r="AL67" s="116"/>
      <c r="AN67" s="116"/>
      <c r="AP67" s="116"/>
      <c r="AQ67" s="94"/>
    </row>
    <row r="68" spans="1:43" s="20" customFormat="1" ht="11.25">
      <c r="A68" s="19">
        <v>66</v>
      </c>
      <c r="D68" s="116"/>
      <c r="E68" s="21"/>
      <c r="F68" s="116"/>
      <c r="G68" s="21"/>
      <c r="H68" s="116"/>
      <c r="I68" s="21"/>
      <c r="J68" s="116"/>
      <c r="K68" s="21"/>
      <c r="L68" s="116"/>
      <c r="M68" s="21"/>
      <c r="N68" s="116"/>
      <c r="O68" s="21"/>
      <c r="P68" s="116"/>
      <c r="R68" s="116"/>
      <c r="T68" s="116"/>
      <c r="V68" s="116"/>
      <c r="X68" s="116"/>
      <c r="Z68" s="116"/>
      <c r="AB68" s="116"/>
      <c r="AD68" s="116"/>
      <c r="AF68" s="116"/>
      <c r="AH68" s="116"/>
      <c r="AJ68" s="116"/>
      <c r="AL68" s="116"/>
      <c r="AN68" s="116"/>
      <c r="AP68" s="116"/>
      <c r="AQ68" s="94"/>
    </row>
    <row r="69" spans="1:43" s="17" customFormat="1" ht="11.25">
      <c r="A69" s="16">
        <v>67</v>
      </c>
      <c r="D69" s="115"/>
      <c r="E69" s="18"/>
      <c r="F69" s="115"/>
      <c r="G69" s="18"/>
      <c r="H69" s="115"/>
      <c r="I69" s="18"/>
      <c r="J69" s="115"/>
      <c r="K69" s="18"/>
      <c r="L69" s="115"/>
      <c r="M69" s="18"/>
      <c r="N69" s="115"/>
      <c r="O69" s="18"/>
      <c r="P69" s="115"/>
      <c r="R69" s="115"/>
      <c r="T69" s="115"/>
      <c r="V69" s="115"/>
      <c r="X69" s="115"/>
      <c r="Z69" s="115"/>
      <c r="AB69" s="115"/>
      <c r="AD69" s="115"/>
      <c r="AF69" s="115"/>
      <c r="AH69" s="115"/>
      <c r="AJ69" s="115"/>
      <c r="AL69" s="115"/>
      <c r="AN69" s="115"/>
      <c r="AP69" s="115"/>
      <c r="AQ69" s="93"/>
    </row>
    <row r="70" spans="1:43" s="17" customFormat="1" ht="11.25">
      <c r="A70" s="16">
        <v>68</v>
      </c>
      <c r="D70" s="115"/>
      <c r="E70" s="18"/>
      <c r="F70" s="115"/>
      <c r="G70" s="18"/>
      <c r="H70" s="115"/>
      <c r="I70" s="18"/>
      <c r="J70" s="115"/>
      <c r="K70" s="18"/>
      <c r="L70" s="115"/>
      <c r="M70" s="18"/>
      <c r="N70" s="115"/>
      <c r="O70" s="18"/>
      <c r="P70" s="115"/>
      <c r="R70" s="115"/>
      <c r="T70" s="115"/>
      <c r="V70" s="115"/>
      <c r="X70" s="115"/>
      <c r="Z70" s="115"/>
      <c r="AB70" s="115"/>
      <c r="AD70" s="115"/>
      <c r="AF70" s="115"/>
      <c r="AH70" s="115"/>
      <c r="AJ70" s="115"/>
      <c r="AL70" s="115"/>
      <c r="AN70" s="115"/>
      <c r="AP70" s="115"/>
      <c r="AQ70" s="93"/>
    </row>
    <row r="71" spans="1:43" s="17" customFormat="1" ht="11.25">
      <c r="A71" s="16">
        <v>69</v>
      </c>
      <c r="D71" s="115"/>
      <c r="E71" s="18"/>
      <c r="F71" s="115"/>
      <c r="G71" s="18"/>
      <c r="H71" s="115"/>
      <c r="I71" s="18"/>
      <c r="J71" s="115"/>
      <c r="K71" s="18"/>
      <c r="L71" s="115"/>
      <c r="M71" s="18"/>
      <c r="N71" s="115"/>
      <c r="O71" s="18"/>
      <c r="P71" s="115"/>
      <c r="R71" s="115"/>
      <c r="T71" s="115"/>
      <c r="V71" s="115"/>
      <c r="X71" s="115"/>
      <c r="Z71" s="115"/>
      <c r="AB71" s="115"/>
      <c r="AD71" s="115"/>
      <c r="AF71" s="115"/>
      <c r="AH71" s="115"/>
      <c r="AJ71" s="115"/>
      <c r="AL71" s="115"/>
      <c r="AN71" s="115"/>
      <c r="AP71" s="115"/>
      <c r="AQ71" s="93"/>
    </row>
    <row r="72" spans="1:43" s="20" customFormat="1" ht="11.25">
      <c r="A72" s="19">
        <v>70</v>
      </c>
      <c r="D72" s="116"/>
      <c r="E72" s="21"/>
      <c r="F72" s="116"/>
      <c r="G72" s="21"/>
      <c r="H72" s="116"/>
      <c r="I72" s="21"/>
      <c r="J72" s="116"/>
      <c r="K72" s="21"/>
      <c r="L72" s="116"/>
      <c r="M72" s="21"/>
      <c r="N72" s="116"/>
      <c r="O72" s="21"/>
      <c r="P72" s="116"/>
      <c r="R72" s="116"/>
      <c r="T72" s="116"/>
      <c r="V72" s="116"/>
      <c r="X72" s="116"/>
      <c r="Z72" s="116"/>
      <c r="AB72" s="116"/>
      <c r="AD72" s="116"/>
      <c r="AF72" s="116"/>
      <c r="AH72" s="116"/>
      <c r="AJ72" s="116"/>
      <c r="AL72" s="116"/>
      <c r="AN72" s="116"/>
      <c r="AP72" s="116"/>
      <c r="AQ72" s="94"/>
    </row>
    <row r="73" spans="1:43" s="20" customFormat="1" ht="11.25">
      <c r="A73" s="19">
        <v>71</v>
      </c>
      <c r="D73" s="116"/>
      <c r="E73" s="21"/>
      <c r="F73" s="116"/>
      <c r="G73" s="21"/>
      <c r="H73" s="116"/>
      <c r="I73" s="21"/>
      <c r="J73" s="116"/>
      <c r="K73" s="21"/>
      <c r="L73" s="116"/>
      <c r="M73" s="21"/>
      <c r="N73" s="116"/>
      <c r="O73" s="21"/>
      <c r="P73" s="116"/>
      <c r="R73" s="116"/>
      <c r="T73" s="116"/>
      <c r="V73" s="116"/>
      <c r="X73" s="116"/>
      <c r="Z73" s="116"/>
      <c r="AB73" s="116"/>
      <c r="AD73" s="116"/>
      <c r="AF73" s="116"/>
      <c r="AH73" s="116"/>
      <c r="AJ73" s="116"/>
      <c r="AL73" s="116"/>
      <c r="AN73" s="116"/>
      <c r="AP73" s="116"/>
      <c r="AQ73" s="94"/>
    </row>
    <row r="74" spans="1:43" s="20" customFormat="1" ht="11.25">
      <c r="A74" s="19">
        <v>72</v>
      </c>
      <c r="D74" s="116"/>
      <c r="E74" s="21"/>
      <c r="F74" s="116"/>
      <c r="G74" s="21"/>
      <c r="H74" s="116"/>
      <c r="I74" s="21"/>
      <c r="J74" s="116"/>
      <c r="K74" s="21"/>
      <c r="L74" s="116"/>
      <c r="M74" s="21"/>
      <c r="N74" s="116"/>
      <c r="O74" s="21"/>
      <c r="P74" s="116"/>
      <c r="R74" s="116"/>
      <c r="T74" s="116"/>
      <c r="V74" s="116"/>
      <c r="X74" s="116"/>
      <c r="Z74" s="116"/>
      <c r="AB74" s="116"/>
      <c r="AD74" s="116"/>
      <c r="AF74" s="116"/>
      <c r="AH74" s="116"/>
      <c r="AJ74" s="116"/>
      <c r="AL74" s="116"/>
      <c r="AN74" s="116"/>
      <c r="AP74" s="116"/>
      <c r="AQ74" s="94"/>
    </row>
    <row r="75" spans="1:43" s="17" customFormat="1" ht="11.25">
      <c r="A75" s="16">
        <v>73</v>
      </c>
      <c r="D75" s="115"/>
      <c r="E75" s="18"/>
      <c r="F75" s="115"/>
      <c r="G75" s="18"/>
      <c r="H75" s="115"/>
      <c r="I75" s="18"/>
      <c r="J75" s="115"/>
      <c r="K75" s="18"/>
      <c r="L75" s="115"/>
      <c r="M75" s="18"/>
      <c r="N75" s="115"/>
      <c r="O75" s="18"/>
      <c r="P75" s="115"/>
      <c r="R75" s="115"/>
      <c r="T75" s="115"/>
      <c r="V75" s="115"/>
      <c r="X75" s="115"/>
      <c r="Z75" s="115"/>
      <c r="AB75" s="115"/>
      <c r="AD75" s="115"/>
      <c r="AF75" s="115"/>
      <c r="AH75" s="115"/>
      <c r="AJ75" s="115"/>
      <c r="AL75" s="115"/>
      <c r="AN75" s="115"/>
      <c r="AP75" s="115"/>
      <c r="AQ75" s="93"/>
    </row>
    <row r="76" spans="1:43" s="17" customFormat="1" ht="11.25">
      <c r="A76" s="16">
        <v>74</v>
      </c>
      <c r="D76" s="115"/>
      <c r="E76" s="18"/>
      <c r="F76" s="115"/>
      <c r="G76" s="18"/>
      <c r="H76" s="115"/>
      <c r="I76" s="18"/>
      <c r="J76" s="115"/>
      <c r="K76" s="18"/>
      <c r="L76" s="115"/>
      <c r="M76" s="18"/>
      <c r="N76" s="115"/>
      <c r="O76" s="18"/>
      <c r="P76" s="115"/>
      <c r="R76" s="115"/>
      <c r="T76" s="115"/>
      <c r="V76" s="115"/>
      <c r="X76" s="115"/>
      <c r="Z76" s="115"/>
      <c r="AB76" s="115"/>
      <c r="AD76" s="115"/>
      <c r="AF76" s="115"/>
      <c r="AH76" s="115"/>
      <c r="AJ76" s="115"/>
      <c r="AL76" s="115"/>
      <c r="AN76" s="115"/>
      <c r="AP76" s="115"/>
      <c r="AQ76" s="93"/>
    </row>
    <row r="77" spans="1:43" s="17" customFormat="1" ht="11.25">
      <c r="A77" s="16">
        <v>75</v>
      </c>
      <c r="D77" s="115"/>
      <c r="E77" s="18"/>
      <c r="F77" s="115"/>
      <c r="G77" s="18"/>
      <c r="H77" s="115"/>
      <c r="I77" s="18"/>
      <c r="J77" s="115"/>
      <c r="K77" s="18"/>
      <c r="L77" s="115"/>
      <c r="M77" s="18"/>
      <c r="N77" s="115"/>
      <c r="O77" s="18"/>
      <c r="P77" s="115"/>
      <c r="R77" s="115"/>
      <c r="T77" s="115"/>
      <c r="V77" s="115"/>
      <c r="X77" s="115"/>
      <c r="Z77" s="115"/>
      <c r="AB77" s="115"/>
      <c r="AD77" s="115"/>
      <c r="AF77" s="115"/>
      <c r="AH77" s="115"/>
      <c r="AJ77" s="115"/>
      <c r="AL77" s="115"/>
      <c r="AN77" s="115"/>
      <c r="AP77" s="115"/>
      <c r="AQ77" s="93"/>
    </row>
    <row r="78" spans="1:43" s="20" customFormat="1" ht="11.25">
      <c r="A78" s="19">
        <v>76</v>
      </c>
      <c r="D78" s="116"/>
      <c r="E78" s="21"/>
      <c r="F78" s="116"/>
      <c r="G78" s="21"/>
      <c r="H78" s="116"/>
      <c r="I78" s="21"/>
      <c r="J78" s="116"/>
      <c r="K78" s="21"/>
      <c r="L78" s="116"/>
      <c r="M78" s="21"/>
      <c r="N78" s="116"/>
      <c r="O78" s="21"/>
      <c r="P78" s="116"/>
      <c r="R78" s="116"/>
      <c r="T78" s="116"/>
      <c r="V78" s="116"/>
      <c r="X78" s="116"/>
      <c r="Z78" s="116"/>
      <c r="AB78" s="116"/>
      <c r="AD78" s="116"/>
      <c r="AF78" s="116"/>
      <c r="AH78" s="116"/>
      <c r="AJ78" s="116"/>
      <c r="AL78" s="116"/>
      <c r="AN78" s="116"/>
      <c r="AP78" s="116"/>
      <c r="AQ78" s="94"/>
    </row>
    <row r="79" spans="1:43" s="20" customFormat="1" ht="11.25">
      <c r="A79" s="19">
        <v>77</v>
      </c>
      <c r="D79" s="116"/>
      <c r="E79" s="21"/>
      <c r="F79" s="116"/>
      <c r="G79" s="21"/>
      <c r="H79" s="116"/>
      <c r="I79" s="21"/>
      <c r="J79" s="116"/>
      <c r="K79" s="21"/>
      <c r="L79" s="116"/>
      <c r="M79" s="21"/>
      <c r="N79" s="116"/>
      <c r="O79" s="21"/>
      <c r="P79" s="116"/>
      <c r="R79" s="116"/>
      <c r="T79" s="116"/>
      <c r="V79" s="116"/>
      <c r="X79" s="116"/>
      <c r="Z79" s="116"/>
      <c r="AB79" s="116"/>
      <c r="AD79" s="116"/>
      <c r="AF79" s="116"/>
      <c r="AH79" s="116"/>
      <c r="AJ79" s="116"/>
      <c r="AL79" s="116"/>
      <c r="AN79" s="116"/>
      <c r="AP79" s="116"/>
      <c r="AQ79" s="94"/>
    </row>
    <row r="80" spans="1:43" s="20" customFormat="1" ht="11.25">
      <c r="A80" s="19">
        <v>78</v>
      </c>
      <c r="D80" s="116"/>
      <c r="E80" s="21"/>
      <c r="F80" s="116"/>
      <c r="G80" s="21"/>
      <c r="H80" s="116"/>
      <c r="I80" s="21"/>
      <c r="J80" s="116"/>
      <c r="K80" s="21"/>
      <c r="L80" s="116"/>
      <c r="M80" s="21"/>
      <c r="N80" s="116"/>
      <c r="O80" s="21"/>
      <c r="P80" s="116"/>
      <c r="R80" s="116"/>
      <c r="T80" s="116"/>
      <c r="V80" s="116"/>
      <c r="X80" s="116"/>
      <c r="Z80" s="116"/>
      <c r="AB80" s="116"/>
      <c r="AD80" s="116"/>
      <c r="AF80" s="116"/>
      <c r="AH80" s="116"/>
      <c r="AJ80" s="116"/>
      <c r="AL80" s="116"/>
      <c r="AN80" s="116"/>
      <c r="AP80" s="116"/>
      <c r="AQ80" s="94"/>
    </row>
    <row r="81" spans="1:43" s="17" customFormat="1" ht="11.25">
      <c r="A81" s="16">
        <v>79</v>
      </c>
      <c r="D81" s="115"/>
      <c r="E81" s="18"/>
      <c r="F81" s="115"/>
      <c r="G81" s="18"/>
      <c r="H81" s="115"/>
      <c r="I81" s="18"/>
      <c r="J81" s="115"/>
      <c r="K81" s="18"/>
      <c r="L81" s="115"/>
      <c r="M81" s="18"/>
      <c r="N81" s="115"/>
      <c r="O81" s="18"/>
      <c r="P81" s="115"/>
      <c r="R81" s="115"/>
      <c r="T81" s="115"/>
      <c r="V81" s="115"/>
      <c r="X81" s="115"/>
      <c r="Z81" s="115"/>
      <c r="AB81" s="115"/>
      <c r="AD81" s="115"/>
      <c r="AF81" s="115"/>
      <c r="AH81" s="115"/>
      <c r="AJ81" s="115"/>
      <c r="AL81" s="115"/>
      <c r="AN81" s="115"/>
      <c r="AP81" s="115"/>
      <c r="AQ81" s="93"/>
    </row>
    <row r="82" spans="1:43" s="17" customFormat="1" ht="11.25">
      <c r="A82" s="16">
        <v>80</v>
      </c>
      <c r="D82" s="115"/>
      <c r="E82" s="18"/>
      <c r="F82" s="115"/>
      <c r="G82" s="18"/>
      <c r="H82" s="115"/>
      <c r="I82" s="18"/>
      <c r="J82" s="115"/>
      <c r="K82" s="18"/>
      <c r="L82" s="115"/>
      <c r="M82" s="18"/>
      <c r="N82" s="115"/>
      <c r="O82" s="18"/>
      <c r="P82" s="115"/>
      <c r="R82" s="115"/>
      <c r="T82" s="115"/>
      <c r="V82" s="115"/>
      <c r="X82" s="115"/>
      <c r="Z82" s="115"/>
      <c r="AB82" s="115"/>
      <c r="AD82" s="115"/>
      <c r="AF82" s="115"/>
      <c r="AH82" s="115"/>
      <c r="AJ82" s="115"/>
      <c r="AL82" s="115"/>
      <c r="AN82" s="115"/>
      <c r="AP82" s="115"/>
      <c r="AQ82" s="93"/>
    </row>
    <row r="83" spans="1:43" s="17" customFormat="1" ht="11.25">
      <c r="A83" s="16">
        <v>81</v>
      </c>
      <c r="D83" s="115"/>
      <c r="E83" s="18"/>
      <c r="F83" s="115"/>
      <c r="G83" s="18"/>
      <c r="H83" s="115"/>
      <c r="I83" s="18"/>
      <c r="J83" s="115"/>
      <c r="K83" s="18"/>
      <c r="L83" s="115"/>
      <c r="M83" s="18"/>
      <c r="N83" s="115"/>
      <c r="O83" s="18"/>
      <c r="P83" s="115"/>
      <c r="R83" s="115"/>
      <c r="T83" s="115"/>
      <c r="V83" s="115"/>
      <c r="X83" s="115"/>
      <c r="Z83" s="115"/>
      <c r="AB83" s="115"/>
      <c r="AD83" s="115"/>
      <c r="AF83" s="115"/>
      <c r="AH83" s="115"/>
      <c r="AJ83" s="115"/>
      <c r="AL83" s="115"/>
      <c r="AN83" s="115"/>
      <c r="AP83" s="115"/>
      <c r="AQ83" s="93"/>
    </row>
    <row r="84" spans="1:43" s="20" customFormat="1" ht="11.25">
      <c r="A84" s="19">
        <v>82</v>
      </c>
      <c r="D84" s="116"/>
      <c r="E84" s="21"/>
      <c r="F84" s="116"/>
      <c r="G84" s="21"/>
      <c r="H84" s="116"/>
      <c r="I84" s="21"/>
      <c r="J84" s="116"/>
      <c r="K84" s="21"/>
      <c r="L84" s="116"/>
      <c r="M84" s="21"/>
      <c r="N84" s="116"/>
      <c r="O84" s="21"/>
      <c r="P84" s="116"/>
      <c r="R84" s="116"/>
      <c r="T84" s="116"/>
      <c r="V84" s="116"/>
      <c r="X84" s="116"/>
      <c r="Z84" s="116"/>
      <c r="AB84" s="116"/>
      <c r="AD84" s="116"/>
      <c r="AF84" s="116"/>
      <c r="AH84" s="116"/>
      <c r="AJ84" s="116"/>
      <c r="AL84" s="116"/>
      <c r="AN84" s="116"/>
      <c r="AP84" s="116"/>
      <c r="AQ84" s="94"/>
    </row>
    <row r="85" spans="1:43" s="20" customFormat="1" ht="11.25">
      <c r="A85" s="19">
        <v>83</v>
      </c>
      <c r="D85" s="116"/>
      <c r="E85" s="21"/>
      <c r="F85" s="116"/>
      <c r="G85" s="21"/>
      <c r="H85" s="116"/>
      <c r="I85" s="21"/>
      <c r="J85" s="116"/>
      <c r="K85" s="21"/>
      <c r="L85" s="116"/>
      <c r="M85" s="21"/>
      <c r="N85" s="116"/>
      <c r="O85" s="21"/>
      <c r="P85" s="116"/>
      <c r="R85" s="116"/>
      <c r="T85" s="116"/>
      <c r="V85" s="116"/>
      <c r="X85" s="116"/>
      <c r="Z85" s="116"/>
      <c r="AB85" s="116"/>
      <c r="AD85" s="116"/>
      <c r="AF85" s="116"/>
      <c r="AH85" s="116"/>
      <c r="AJ85" s="116"/>
      <c r="AL85" s="116"/>
      <c r="AN85" s="116"/>
      <c r="AP85" s="116"/>
      <c r="AQ85" s="94"/>
    </row>
    <row r="86" spans="1:43" s="20" customFormat="1" ht="11.25">
      <c r="A86" s="19">
        <v>84</v>
      </c>
      <c r="D86" s="116"/>
      <c r="E86" s="21"/>
      <c r="F86" s="116"/>
      <c r="G86" s="21"/>
      <c r="H86" s="116"/>
      <c r="I86" s="21"/>
      <c r="J86" s="116"/>
      <c r="K86" s="21"/>
      <c r="L86" s="116"/>
      <c r="M86" s="21"/>
      <c r="N86" s="116"/>
      <c r="O86" s="21"/>
      <c r="P86" s="116"/>
      <c r="R86" s="116"/>
      <c r="T86" s="116"/>
      <c r="V86" s="116"/>
      <c r="X86" s="116"/>
      <c r="Z86" s="116"/>
      <c r="AB86" s="116"/>
      <c r="AD86" s="116"/>
      <c r="AF86" s="116"/>
      <c r="AH86" s="116"/>
      <c r="AJ86" s="116"/>
      <c r="AL86" s="116"/>
      <c r="AN86" s="116"/>
      <c r="AP86" s="116"/>
      <c r="AQ86" s="94"/>
    </row>
    <row r="87" spans="1:43" s="17" customFormat="1" ht="11.25">
      <c r="A87" s="16">
        <v>85</v>
      </c>
      <c r="D87" s="115"/>
      <c r="E87" s="18"/>
      <c r="F87" s="115"/>
      <c r="G87" s="18"/>
      <c r="H87" s="115"/>
      <c r="I87" s="18"/>
      <c r="J87" s="115"/>
      <c r="K87" s="18"/>
      <c r="L87" s="115"/>
      <c r="M87" s="18"/>
      <c r="N87" s="115"/>
      <c r="O87" s="18"/>
      <c r="P87" s="115"/>
      <c r="R87" s="115"/>
      <c r="T87" s="115"/>
      <c r="V87" s="115"/>
      <c r="X87" s="115"/>
      <c r="Z87" s="115"/>
      <c r="AB87" s="115"/>
      <c r="AD87" s="115"/>
      <c r="AF87" s="115"/>
      <c r="AH87" s="115"/>
      <c r="AJ87" s="115"/>
      <c r="AL87" s="115"/>
      <c r="AN87" s="115"/>
      <c r="AP87" s="115"/>
      <c r="AQ87" s="93"/>
    </row>
    <row r="88" spans="1:43" s="17" customFormat="1" ht="11.25">
      <c r="A88" s="16">
        <v>86</v>
      </c>
      <c r="D88" s="115"/>
      <c r="E88" s="18"/>
      <c r="F88" s="115"/>
      <c r="G88" s="18"/>
      <c r="H88" s="115"/>
      <c r="I88" s="18"/>
      <c r="J88" s="115"/>
      <c r="K88" s="18"/>
      <c r="L88" s="115"/>
      <c r="M88" s="18"/>
      <c r="N88" s="115"/>
      <c r="O88" s="18"/>
      <c r="P88" s="115"/>
      <c r="R88" s="115"/>
      <c r="T88" s="115"/>
      <c r="V88" s="115"/>
      <c r="X88" s="115"/>
      <c r="Z88" s="115"/>
      <c r="AB88" s="115"/>
      <c r="AD88" s="115"/>
      <c r="AF88" s="115"/>
      <c r="AH88" s="115"/>
      <c r="AJ88" s="115"/>
      <c r="AL88" s="115"/>
      <c r="AN88" s="115"/>
      <c r="AP88" s="115"/>
      <c r="AQ88" s="93"/>
    </row>
    <row r="89" spans="1:43" s="17" customFormat="1" ht="11.25">
      <c r="A89" s="16">
        <v>87</v>
      </c>
      <c r="D89" s="115"/>
      <c r="E89" s="18"/>
      <c r="F89" s="115"/>
      <c r="G89" s="18"/>
      <c r="H89" s="115"/>
      <c r="I89" s="18"/>
      <c r="J89" s="115"/>
      <c r="K89" s="18"/>
      <c r="L89" s="115"/>
      <c r="M89" s="18"/>
      <c r="N89" s="115"/>
      <c r="O89" s="18"/>
      <c r="P89" s="115"/>
      <c r="R89" s="115"/>
      <c r="T89" s="115"/>
      <c r="V89" s="115"/>
      <c r="X89" s="115"/>
      <c r="Z89" s="115"/>
      <c r="AB89" s="115"/>
      <c r="AD89" s="115"/>
      <c r="AF89" s="115"/>
      <c r="AH89" s="115"/>
      <c r="AJ89" s="115"/>
      <c r="AL89" s="115"/>
      <c r="AN89" s="115"/>
      <c r="AP89" s="115"/>
      <c r="AQ89" s="93"/>
    </row>
    <row r="90" spans="1:43" s="20" customFormat="1" ht="11.25">
      <c r="A90" s="19">
        <v>88</v>
      </c>
      <c r="D90" s="116"/>
      <c r="E90" s="21"/>
      <c r="F90" s="116"/>
      <c r="G90" s="21"/>
      <c r="H90" s="116"/>
      <c r="I90" s="21"/>
      <c r="J90" s="116"/>
      <c r="K90" s="21"/>
      <c r="L90" s="116"/>
      <c r="M90" s="21"/>
      <c r="N90" s="116"/>
      <c r="O90" s="21"/>
      <c r="P90" s="116"/>
      <c r="R90" s="116"/>
      <c r="T90" s="116"/>
      <c r="V90" s="116"/>
      <c r="X90" s="116"/>
      <c r="Z90" s="116"/>
      <c r="AB90" s="116"/>
      <c r="AD90" s="116"/>
      <c r="AF90" s="116"/>
      <c r="AH90" s="116"/>
      <c r="AJ90" s="116"/>
      <c r="AL90" s="116"/>
      <c r="AN90" s="116"/>
      <c r="AP90" s="116"/>
      <c r="AQ90" s="94"/>
    </row>
    <row r="91" spans="1:43" s="20" customFormat="1" ht="11.25">
      <c r="A91" s="19">
        <v>89</v>
      </c>
      <c r="D91" s="116"/>
      <c r="E91" s="21"/>
      <c r="F91" s="116"/>
      <c r="G91" s="21"/>
      <c r="H91" s="116"/>
      <c r="I91" s="21"/>
      <c r="J91" s="116"/>
      <c r="K91" s="21"/>
      <c r="L91" s="116"/>
      <c r="M91" s="21"/>
      <c r="N91" s="116"/>
      <c r="O91" s="21"/>
      <c r="P91" s="116"/>
      <c r="R91" s="116"/>
      <c r="T91" s="116"/>
      <c r="V91" s="116"/>
      <c r="X91" s="116"/>
      <c r="Z91" s="116"/>
      <c r="AB91" s="116"/>
      <c r="AD91" s="116"/>
      <c r="AF91" s="116"/>
      <c r="AH91" s="116"/>
      <c r="AJ91" s="116"/>
      <c r="AL91" s="116"/>
      <c r="AN91" s="116"/>
      <c r="AP91" s="116"/>
      <c r="AQ91" s="94"/>
    </row>
    <row r="92" spans="1:43" s="20" customFormat="1" ht="11.25">
      <c r="A92" s="19">
        <v>90</v>
      </c>
      <c r="D92" s="116"/>
      <c r="E92" s="21"/>
      <c r="F92" s="116"/>
      <c r="G92" s="21"/>
      <c r="H92" s="116"/>
      <c r="I92" s="21"/>
      <c r="J92" s="116"/>
      <c r="K92" s="21"/>
      <c r="L92" s="116"/>
      <c r="M92" s="21"/>
      <c r="N92" s="116"/>
      <c r="O92" s="21"/>
      <c r="P92" s="116"/>
      <c r="R92" s="116"/>
      <c r="T92" s="116"/>
      <c r="V92" s="116"/>
      <c r="X92" s="116"/>
      <c r="Z92" s="116"/>
      <c r="AB92" s="116"/>
      <c r="AD92" s="116"/>
      <c r="AF92" s="116"/>
      <c r="AH92" s="116"/>
      <c r="AJ92" s="116"/>
      <c r="AL92" s="116"/>
      <c r="AN92" s="116"/>
      <c r="AP92" s="116"/>
      <c r="AQ92" s="94"/>
    </row>
    <row r="93" spans="1:43" s="17" customFormat="1" ht="11.25">
      <c r="A93" s="16">
        <v>91</v>
      </c>
      <c r="D93" s="115"/>
      <c r="E93" s="18"/>
      <c r="F93" s="115"/>
      <c r="G93" s="18"/>
      <c r="H93" s="115"/>
      <c r="I93" s="18"/>
      <c r="J93" s="115"/>
      <c r="K93" s="18"/>
      <c r="L93" s="115"/>
      <c r="M93" s="18"/>
      <c r="N93" s="115"/>
      <c r="O93" s="18"/>
      <c r="P93" s="115"/>
      <c r="R93" s="115"/>
      <c r="T93" s="115"/>
      <c r="V93" s="115"/>
      <c r="X93" s="115"/>
      <c r="Z93" s="115"/>
      <c r="AB93" s="115"/>
      <c r="AD93" s="115"/>
      <c r="AF93" s="115"/>
      <c r="AH93" s="115"/>
      <c r="AJ93" s="115"/>
      <c r="AL93" s="115"/>
      <c r="AN93" s="115"/>
      <c r="AP93" s="115"/>
      <c r="AQ93" s="93"/>
    </row>
    <row r="94" spans="1:43" s="17" customFormat="1" ht="11.25">
      <c r="A94" s="16">
        <v>92</v>
      </c>
      <c r="D94" s="115"/>
      <c r="E94" s="18"/>
      <c r="F94" s="115"/>
      <c r="G94" s="18"/>
      <c r="H94" s="115"/>
      <c r="I94" s="18"/>
      <c r="J94" s="115"/>
      <c r="K94" s="18"/>
      <c r="L94" s="115"/>
      <c r="M94" s="18"/>
      <c r="N94" s="115"/>
      <c r="O94" s="18"/>
      <c r="P94" s="115"/>
      <c r="R94" s="115"/>
      <c r="T94" s="115"/>
      <c r="V94" s="115"/>
      <c r="X94" s="115"/>
      <c r="Z94" s="115"/>
      <c r="AB94" s="115"/>
      <c r="AD94" s="115"/>
      <c r="AF94" s="115"/>
      <c r="AH94" s="115"/>
      <c r="AJ94" s="115"/>
      <c r="AL94" s="115"/>
      <c r="AN94" s="115"/>
      <c r="AP94" s="115"/>
      <c r="AQ94" s="93"/>
    </row>
    <row r="95" spans="1:43" s="17" customFormat="1" ht="11.25">
      <c r="A95" s="16">
        <v>93</v>
      </c>
      <c r="D95" s="115"/>
      <c r="E95" s="18"/>
      <c r="F95" s="115"/>
      <c r="G95" s="18"/>
      <c r="H95" s="115"/>
      <c r="I95" s="18"/>
      <c r="J95" s="115"/>
      <c r="K95" s="18"/>
      <c r="L95" s="115"/>
      <c r="M95" s="18"/>
      <c r="N95" s="115"/>
      <c r="O95" s="18"/>
      <c r="P95" s="115"/>
      <c r="R95" s="115"/>
      <c r="T95" s="115"/>
      <c r="V95" s="115"/>
      <c r="X95" s="115"/>
      <c r="Z95" s="115"/>
      <c r="AB95" s="115"/>
      <c r="AD95" s="115"/>
      <c r="AF95" s="115"/>
      <c r="AH95" s="115"/>
      <c r="AJ95" s="115"/>
      <c r="AL95" s="115"/>
      <c r="AN95" s="115"/>
      <c r="AP95" s="115"/>
      <c r="AQ95" s="93"/>
    </row>
    <row r="96" spans="1:43" s="20" customFormat="1" ht="11.25">
      <c r="A96" s="19">
        <v>94</v>
      </c>
      <c r="D96" s="116"/>
      <c r="E96" s="21"/>
      <c r="F96" s="116"/>
      <c r="G96" s="21"/>
      <c r="H96" s="116"/>
      <c r="I96" s="21"/>
      <c r="J96" s="116"/>
      <c r="K96" s="21"/>
      <c r="L96" s="116"/>
      <c r="M96" s="21"/>
      <c r="N96" s="116"/>
      <c r="O96" s="21"/>
      <c r="P96" s="116"/>
      <c r="R96" s="116"/>
      <c r="T96" s="116"/>
      <c r="V96" s="116"/>
      <c r="X96" s="116"/>
      <c r="Z96" s="116"/>
      <c r="AB96" s="116"/>
      <c r="AD96" s="116"/>
      <c r="AF96" s="116"/>
      <c r="AH96" s="116"/>
      <c r="AJ96" s="116"/>
      <c r="AL96" s="116"/>
      <c r="AN96" s="116"/>
      <c r="AP96" s="116"/>
      <c r="AQ96" s="94"/>
    </row>
    <row r="97" spans="1:43" s="20" customFormat="1" ht="11.25">
      <c r="A97" s="19">
        <v>95</v>
      </c>
      <c r="D97" s="116"/>
      <c r="E97" s="21"/>
      <c r="F97" s="116"/>
      <c r="G97" s="21"/>
      <c r="H97" s="116"/>
      <c r="I97" s="21"/>
      <c r="J97" s="116"/>
      <c r="K97" s="21"/>
      <c r="L97" s="116"/>
      <c r="M97" s="21"/>
      <c r="N97" s="116"/>
      <c r="O97" s="21"/>
      <c r="P97" s="116"/>
      <c r="R97" s="116"/>
      <c r="T97" s="116"/>
      <c r="V97" s="116"/>
      <c r="X97" s="116"/>
      <c r="Z97" s="116"/>
      <c r="AB97" s="116"/>
      <c r="AD97" s="116"/>
      <c r="AF97" s="116"/>
      <c r="AH97" s="116"/>
      <c r="AJ97" s="116"/>
      <c r="AL97" s="116"/>
      <c r="AN97" s="116"/>
      <c r="AP97" s="116"/>
      <c r="AQ97" s="94"/>
    </row>
    <row r="98" spans="1:43" s="20" customFormat="1" ht="11.25">
      <c r="A98" s="19">
        <v>96</v>
      </c>
      <c r="D98" s="116"/>
      <c r="E98" s="21"/>
      <c r="F98" s="116"/>
      <c r="G98" s="21"/>
      <c r="H98" s="116"/>
      <c r="I98" s="21"/>
      <c r="J98" s="116"/>
      <c r="K98" s="21"/>
      <c r="L98" s="116"/>
      <c r="M98" s="21"/>
      <c r="N98" s="116"/>
      <c r="O98" s="21"/>
      <c r="P98" s="116"/>
      <c r="R98" s="116"/>
      <c r="T98" s="116"/>
      <c r="V98" s="116"/>
      <c r="X98" s="116"/>
      <c r="Z98" s="116"/>
      <c r="AB98" s="116"/>
      <c r="AD98" s="116"/>
      <c r="AF98" s="116"/>
      <c r="AH98" s="116"/>
      <c r="AJ98" s="116"/>
      <c r="AL98" s="116"/>
      <c r="AN98" s="116"/>
      <c r="AP98" s="116"/>
      <c r="AQ98" s="94"/>
    </row>
    <row r="99" spans="1:43" s="17" customFormat="1" ht="11.25">
      <c r="A99" s="16">
        <v>97</v>
      </c>
      <c r="D99" s="115"/>
      <c r="E99" s="18"/>
      <c r="F99" s="115"/>
      <c r="G99" s="18"/>
      <c r="H99" s="115"/>
      <c r="I99" s="18"/>
      <c r="J99" s="115"/>
      <c r="K99" s="18"/>
      <c r="L99" s="115"/>
      <c r="M99" s="18"/>
      <c r="N99" s="115"/>
      <c r="O99" s="18"/>
      <c r="P99" s="115"/>
      <c r="R99" s="115"/>
      <c r="T99" s="115"/>
      <c r="V99" s="115"/>
      <c r="X99" s="115"/>
      <c r="Z99" s="115"/>
      <c r="AB99" s="115"/>
      <c r="AD99" s="115"/>
      <c r="AF99" s="115"/>
      <c r="AH99" s="115"/>
      <c r="AJ99" s="115"/>
      <c r="AL99" s="115"/>
      <c r="AN99" s="115"/>
      <c r="AP99" s="115"/>
      <c r="AQ99" s="93"/>
    </row>
    <row r="100" spans="1:43" s="17" customFormat="1" ht="11.25">
      <c r="A100" s="16">
        <v>98</v>
      </c>
      <c r="D100" s="115"/>
      <c r="E100" s="18"/>
      <c r="F100" s="115"/>
      <c r="G100" s="18"/>
      <c r="H100" s="115"/>
      <c r="I100" s="18"/>
      <c r="J100" s="115"/>
      <c r="K100" s="18"/>
      <c r="L100" s="115"/>
      <c r="M100" s="18"/>
      <c r="N100" s="115"/>
      <c r="O100" s="18"/>
      <c r="P100" s="115"/>
      <c r="R100" s="115"/>
      <c r="T100" s="115"/>
      <c r="V100" s="115"/>
      <c r="X100" s="115"/>
      <c r="Z100" s="115"/>
      <c r="AB100" s="115"/>
      <c r="AD100" s="115"/>
      <c r="AF100" s="115"/>
      <c r="AH100" s="115"/>
      <c r="AJ100" s="115"/>
      <c r="AL100" s="115"/>
      <c r="AN100" s="115"/>
      <c r="AP100" s="115"/>
      <c r="AQ100" s="93"/>
    </row>
    <row r="101" spans="1:43" s="17" customFormat="1" ht="11.25">
      <c r="A101" s="16">
        <v>99</v>
      </c>
      <c r="D101" s="115"/>
      <c r="E101" s="18"/>
      <c r="F101" s="115"/>
      <c r="G101" s="18"/>
      <c r="H101" s="115"/>
      <c r="I101" s="18"/>
      <c r="J101" s="115"/>
      <c r="K101" s="18"/>
      <c r="L101" s="115"/>
      <c r="M101" s="18"/>
      <c r="N101" s="115"/>
      <c r="O101" s="18"/>
      <c r="P101" s="115"/>
      <c r="R101" s="115"/>
      <c r="T101" s="115"/>
      <c r="V101" s="115"/>
      <c r="X101" s="115"/>
      <c r="Z101" s="115"/>
      <c r="AB101" s="115"/>
      <c r="AD101" s="115"/>
      <c r="AF101" s="115"/>
      <c r="AH101" s="115"/>
      <c r="AJ101" s="115"/>
      <c r="AL101" s="115"/>
      <c r="AN101" s="115"/>
      <c r="AP101" s="115"/>
      <c r="AQ101" s="93"/>
    </row>
    <row r="102" spans="1:43" s="35" customFormat="1" ht="11.25">
      <c r="A102" s="141" t="s">
        <v>180</v>
      </c>
      <c r="B102" s="141"/>
      <c r="C102" s="141"/>
      <c r="D102" s="134">
        <f ca="1">IF(NumberOfRoundsFlown(Rawdata)&gt;0,MAX(D3:D101),"")</f>
        <v>57.08</v>
      </c>
      <c r="E102" s="135"/>
      <c r="F102" s="134">
        <f ca="1">IF(NumberOfRoundsFlown(Rawdata)&gt;1,MAX(F3:F101),"")</f>
        <v>63.82</v>
      </c>
      <c r="G102" s="135"/>
      <c r="H102" s="134">
        <f ca="1">IF(NumberOfRoundsFlown(Rawdata)&gt;2,MAX(H3:H101),"")</f>
        <v>64.12</v>
      </c>
      <c r="I102" s="135"/>
      <c r="J102" s="134">
        <f ca="1">IF(NumberOfRoundsFlown(Rawdata)&gt;3,MAX(J3:J101),"")</f>
        <v>60.22</v>
      </c>
      <c r="K102" s="135"/>
      <c r="L102" s="134">
        <f ca="1">IF(NumberOfRoundsFlown(Rawdata)&gt;4,MAX(L3:L101),"")</f>
        <v>54.76</v>
      </c>
      <c r="M102" s="135"/>
      <c r="N102" s="134">
        <f ca="1">IF(NumberOfRoundsFlown(Rawdata)&gt;5,MAX(N3:N101),"")</f>
        <v>53.26</v>
      </c>
      <c r="O102" s="135"/>
      <c r="P102" s="134">
        <f ca="1">IF(NumberOfRoundsFlown(Rawdata)&gt;6,MAX(P3:P101),"")</f>
        <v>62.55</v>
      </c>
      <c r="Q102" s="135"/>
      <c r="R102" s="134">
        <f ca="1">IF(NumberOfRoundsFlown(Rawdata)&gt;7,MAX(R3:R101),"")</f>
        <v>55.83</v>
      </c>
      <c r="S102" s="135"/>
      <c r="T102" s="134">
        <f ca="1">IF(NumberOfRoundsFlown(Rawdata)&gt;8,MAX(T3:T101),"")</f>
        <v>57.74</v>
      </c>
      <c r="U102" s="135"/>
      <c r="V102" s="134">
        <f ca="1">IF(NumberOfRoundsFlown(Rawdata)&gt;9,MAX(V3:V101),"")</f>
        <v>53.99</v>
      </c>
      <c r="W102" s="135"/>
      <c r="X102" s="134">
        <f ca="1">IF(NumberOfRoundsFlown(Rawdata)&gt;10,MAX(X3:X101),"")</f>
        <v>68.91</v>
      </c>
      <c r="Y102" s="135"/>
      <c r="Z102" s="134">
        <f ca="1">IF(NumberOfRoundsFlown(Rawdata)&gt;11,MAX(Z3:Z101),"")</f>
        <v>81.290000000000006</v>
      </c>
      <c r="AA102" s="135"/>
      <c r="AB102" s="134" t="str">
        <f ca="1">IF(NumberOfRoundsFlown(Rawdata)&gt;12,MAX(AB3:AB101),"")</f>
        <v/>
      </c>
      <c r="AC102" s="135"/>
      <c r="AD102" s="134" t="str">
        <f ca="1">IF(NumberOfRoundsFlown(Rawdata)&gt;13,MAX(AD3:AD101),"")</f>
        <v/>
      </c>
      <c r="AE102" s="135"/>
      <c r="AF102" s="134" t="str">
        <f ca="1">IF(NumberOfRoundsFlown(Rawdata)&gt;14,MAX(AF3:AF101),"")</f>
        <v/>
      </c>
      <c r="AG102" s="135"/>
      <c r="AH102" s="134" t="str">
        <f ca="1">IF(NumberOfRoundsFlown(Rawdata)&gt;15,MAX(AH3:AH101),"")</f>
        <v/>
      </c>
      <c r="AI102" s="135"/>
      <c r="AJ102" s="134" t="str">
        <f ca="1">IF(NumberOfRoundsFlown(Rawdata)&gt;16,MAX(AJ3:AJ101),"")</f>
        <v/>
      </c>
      <c r="AK102" s="135"/>
      <c r="AL102" s="134" t="str">
        <f ca="1">IF(NumberOfRoundsFlown(Rawdata)&gt;17,MAX(AL3:AL101),"")</f>
        <v/>
      </c>
      <c r="AM102" s="135"/>
      <c r="AN102" s="134" t="str">
        <f ca="1">IF(NumberOfRoundsFlown(Rawdata)&gt;18,MAX(AN3:AN101),"")</f>
        <v/>
      </c>
      <c r="AO102" s="135"/>
      <c r="AP102" s="134" t="str">
        <f ca="1">IF(NumberOfRoundsFlown(Rawdata)&gt;19,MAX(AP3:AP101),"")</f>
        <v/>
      </c>
      <c r="AQ102" s="135"/>
    </row>
    <row r="103" spans="1:43" s="36" customFormat="1">
      <c r="A103" s="139" t="s">
        <v>181</v>
      </c>
      <c r="B103" s="139"/>
      <c r="C103" s="139"/>
      <c r="D103" s="136">
        <f ca="1">IF(NumberOfRoundsFlown(Rawdata)&gt;0,INDEX(FastestTimes,1,1),"")</f>
        <v>42.26</v>
      </c>
      <c r="E103" s="140"/>
      <c r="F103" s="136">
        <f ca="1">IF(NumberOfRoundsFlown(Rawdata)&gt;1,INDEX(FastestTimes,1,2),"")</f>
        <v>41.53</v>
      </c>
      <c r="G103" s="137"/>
      <c r="H103" s="136">
        <f ca="1">IF(NumberOfRoundsFlown(Rawdata)&gt;2,INDEX(FastestTimes,1,3),"")</f>
        <v>43.24</v>
      </c>
      <c r="I103" s="137"/>
      <c r="J103" s="136">
        <f ca="1">IF(NumberOfRoundsFlown(Rawdata)&gt;3,INDEX(FastestTimes,1,4),"")</f>
        <v>39.700000000000003</v>
      </c>
      <c r="K103" s="137"/>
      <c r="L103" s="136">
        <f ca="1">IF(NumberOfRoundsFlown(Rawdata)&gt;4,INDEX(FastestTimes,1,5),"")</f>
        <v>42.67</v>
      </c>
      <c r="M103" s="137"/>
      <c r="N103" s="136">
        <f ca="1">IF(NumberOfRoundsFlown(Rawdata)&gt;5,INDEX(FastestTimes,1,6),"")</f>
        <v>43.02</v>
      </c>
      <c r="O103" s="137"/>
      <c r="P103" s="136">
        <f ca="1">IF(NumberOfRoundsFlown(Rawdata)&gt;6,INDEX(FastestTimes,1,7),"")</f>
        <v>39.43</v>
      </c>
      <c r="Q103" s="137"/>
      <c r="R103" s="136">
        <f ca="1">IF(NumberOfRoundsFlown(Rawdata)&gt;7,INDEX(FastestTimes,1,8),"")</f>
        <v>41.08</v>
      </c>
      <c r="S103" s="137"/>
      <c r="T103" s="136">
        <f ca="1">IF(NumberOfRoundsFlown(Rawdata)&gt;8,INDEX(FastestTimes,1,9),"")</f>
        <v>41.13</v>
      </c>
      <c r="U103" s="137"/>
      <c r="V103" s="136">
        <f ca="1">IF(NumberOfRoundsFlown(Rawdata)&gt;9,INDEX(FastestTimes,1,10),"")</f>
        <v>37.47</v>
      </c>
      <c r="W103" s="137"/>
      <c r="X103" s="136">
        <f ca="1">IF(NumberOfRoundsFlown(Rawdata)&gt;10,INDEX(FastestTimes,1,11),"")</f>
        <v>40.57</v>
      </c>
      <c r="Y103" s="137"/>
      <c r="Z103" s="136">
        <f ca="1">IF(NumberOfRoundsFlown(Rawdata)&gt;11,INDEX(FastestTimes,1,12),"")</f>
        <v>50</v>
      </c>
      <c r="AA103" s="137"/>
      <c r="AB103" s="136" t="str">
        <f ca="1">IF(NumberOfRoundsFlown(Rawdata)&gt;12,INDEX(FastestTimes,1,13),"")</f>
        <v/>
      </c>
      <c r="AC103" s="137"/>
      <c r="AD103" s="136" t="str">
        <f ca="1">IF(NumberOfRoundsFlown(Rawdata)&gt;13,INDEX(FastestTimes,1,14),"")</f>
        <v/>
      </c>
      <c r="AE103" s="137"/>
      <c r="AF103" s="136" t="str">
        <f ca="1">IF(NumberOfRoundsFlown(Rawdata)&gt;14,INDEX(FastestTimes,1,15),"")</f>
        <v/>
      </c>
      <c r="AG103" s="137"/>
      <c r="AH103" s="136" t="str">
        <f ca="1">IF(NumberOfRoundsFlown(Rawdata)&gt;15,INDEX(FastestTimes,1,16),"")</f>
        <v/>
      </c>
      <c r="AI103" s="137"/>
      <c r="AJ103" s="136" t="str">
        <f ca="1">IF(NumberOfRoundsFlown(Rawdata)&gt;16,INDEX(FastestTimes,1,17),"")</f>
        <v/>
      </c>
      <c r="AK103" s="137"/>
      <c r="AL103" s="136" t="str">
        <f ca="1">IF(NumberOfRoundsFlown(Rawdata)&gt;17,INDEX(FastestTimes,1,18),"")</f>
        <v/>
      </c>
      <c r="AM103" s="137"/>
      <c r="AN103" s="136" t="str">
        <f ca="1">IF(NumberOfRoundsFlown(Rawdata)&gt;18,INDEX(FastestTimes,1,19),"")</f>
        <v/>
      </c>
      <c r="AO103" s="137"/>
      <c r="AP103" s="136" t="str">
        <f ca="1">IF(NumberOfRoundsFlown(Rawdata)&gt;19,INDEX(FastestTimes,1,20),"")</f>
        <v/>
      </c>
      <c r="AQ103" s="137"/>
    </row>
    <row r="104" spans="1:43" s="36" customFormat="1" ht="11.25">
      <c r="A104" s="139" t="s">
        <v>179</v>
      </c>
      <c r="B104" s="139"/>
      <c r="C104" s="139"/>
      <c r="D104" s="136">
        <f ca="1">IF(NumberOfRoundsFlown(Rawdata)&gt;0,SUM(D3:D101)/COUNTIF(D3:D101,"&gt;0"),"")</f>
        <v>49.594999999999999</v>
      </c>
      <c r="E104" s="138"/>
      <c r="F104" s="136">
        <f ca="1">IF(NumberOfRoundsFlown(Rawdata)&gt;1,SUM(F3:F101)/COUNTIF(F3:F101,"&gt;0"),"")</f>
        <v>49.161250000000003</v>
      </c>
      <c r="G104" s="138"/>
      <c r="H104" s="136">
        <f ca="1">IF(NumberOfRoundsFlown(Rawdata)&gt;2,SUM(H3:H101)/COUNTIF(H3:H101,"&gt;0"),"")</f>
        <v>50.801250000000003</v>
      </c>
      <c r="I104" s="138"/>
      <c r="J104" s="136">
        <f ca="1">IF(NumberOfRoundsFlown(Rawdata)&gt;3,SUM(J3:J101)/COUNTIF(J3:J101,"&gt;0"),"")</f>
        <v>46.272500000000008</v>
      </c>
      <c r="K104" s="138"/>
      <c r="L104" s="136">
        <f ca="1">IF(NumberOfRoundsFlown(Rawdata)&gt;4,SUM(L3:L101)/COUNTIF(L3:L101,"&gt;0"),"")</f>
        <v>49.754999999999995</v>
      </c>
      <c r="M104" s="138"/>
      <c r="N104" s="136">
        <f ca="1">IF(NumberOfRoundsFlown(Rawdata)&gt;5,SUM(N3:N101)/COUNTIF(N3:N101,"&gt;0"),"")</f>
        <v>49.288749999999993</v>
      </c>
      <c r="O104" s="138"/>
      <c r="P104" s="136">
        <f ca="1">IF(NumberOfRoundsFlown(Rawdata)&gt;6,SUM(P3:P101)/COUNTIF(P3:P101,"&gt;0"),"")</f>
        <v>47.79</v>
      </c>
      <c r="Q104" s="138"/>
      <c r="R104" s="136">
        <f ca="1">IF(NumberOfRoundsFlown(Rawdata)&gt;7,SUM(R3:R101)/COUNTIF(R3:R101,"&gt;0"),"")</f>
        <v>47.597499999999997</v>
      </c>
      <c r="S104" s="138"/>
      <c r="T104" s="136">
        <f ca="1">IF(NumberOfRoundsFlown(Rawdata)&gt;8,SUM(T3:T101)/COUNTIF(T3:T101,"&gt;0"),"")</f>
        <v>47.042500000000004</v>
      </c>
      <c r="U104" s="138"/>
      <c r="V104" s="136">
        <f ca="1">IF(NumberOfRoundsFlown(Rawdata)&gt;9,SUM(V3:V101)/COUNTIF(V3:V101,"&gt;0"),"")</f>
        <v>45.591250000000002</v>
      </c>
      <c r="W104" s="138"/>
      <c r="X104" s="136">
        <f ca="1">IF(NumberOfRoundsFlown(Rawdata)&gt;10,SUM(X3:X101)/COUNTIF(X3:X101,"&gt;0"),"")</f>
        <v>50.6875</v>
      </c>
      <c r="Y104" s="138"/>
      <c r="Z104" s="136">
        <f ca="1">IF(NumberOfRoundsFlown(Rawdata)&gt;11,SUM(Z3:Z101)/COUNTIF(Z3:Z101,"&gt;0"),"")</f>
        <v>60.322500000000005</v>
      </c>
      <c r="AA104" s="138"/>
      <c r="AB104" s="136" t="str">
        <f ca="1">IF(NumberOfRoundsFlown(Rawdata)&gt;12,SUM(AB3:AB101)/COUNTIF(AB3:AB101,"&gt;0"),"")</f>
        <v/>
      </c>
      <c r="AC104" s="138"/>
      <c r="AD104" s="136" t="str">
        <f ca="1">IF(NumberOfRoundsFlown(Rawdata)&gt;13,SUM(AD3:AD101)/COUNTIF(AD3:AD101,"&gt;0"),"")</f>
        <v/>
      </c>
      <c r="AE104" s="138"/>
      <c r="AF104" s="136" t="str">
        <f ca="1">IF(NumberOfRoundsFlown(Rawdata)&gt;14,SUM(AF3:AF101)/COUNTIF(AF3:AF101,"&gt;0"),"")</f>
        <v/>
      </c>
      <c r="AG104" s="138"/>
      <c r="AH104" s="136" t="str">
        <f ca="1">IF(NumberOfRoundsFlown(Rawdata)&gt;15,SUM(AH3:AH101)/COUNTIF(AH3:AH101,"&gt;0"),"")</f>
        <v/>
      </c>
      <c r="AI104" s="138"/>
      <c r="AJ104" s="136" t="str">
        <f ca="1">IF(NumberOfRoundsFlown(Rawdata)&gt;16,SUM(AJ3:AJ101)/COUNTIF(AJ3:AJ101,"&gt;0"),"")</f>
        <v/>
      </c>
      <c r="AK104" s="138"/>
      <c r="AL104" s="136" t="str">
        <f ca="1">IF(NumberOfRoundsFlown(Rawdata)&gt;17,SUM(AL3:AL101)/COUNTIF(AL3:AL101,"&gt;0"),"")</f>
        <v/>
      </c>
      <c r="AM104" s="138"/>
      <c r="AN104" s="136" t="str">
        <f ca="1">IF(NumberOfRoundsFlown(Rawdata)&gt;18,SUM(AN3:AN101)/COUNTIF(AN3:AN101,"&gt;0"),"")</f>
        <v/>
      </c>
      <c r="AO104" s="138"/>
      <c r="AP104" s="136" t="str">
        <f ca="1">IF(NumberOfRoundsFlown(Rawdata)&gt;19,SUM(AP3:AP101)/COUNTIF(AP3:AP101,"&gt;0"),"")</f>
        <v/>
      </c>
      <c r="AQ104" s="138"/>
    </row>
  </sheetData>
  <sheetProtection password="BBB3" sheet="1" objects="1" scenarios="1"/>
  <mergeCells count="63">
    <mergeCell ref="J103:K103"/>
    <mergeCell ref="A102:C102"/>
    <mergeCell ref="A103:C103"/>
    <mergeCell ref="H102:I102"/>
    <mergeCell ref="H103:I103"/>
    <mergeCell ref="D104:E104"/>
    <mergeCell ref="F104:G104"/>
    <mergeCell ref="H104:I104"/>
    <mergeCell ref="J104:K104"/>
    <mergeCell ref="A104:C104"/>
    <mergeCell ref="F102:G102"/>
    <mergeCell ref="D102:E102"/>
    <mergeCell ref="D103:E103"/>
    <mergeCell ref="F103:G103"/>
    <mergeCell ref="J102:K102"/>
    <mergeCell ref="N104:O104"/>
    <mergeCell ref="P102:Q102"/>
    <mergeCell ref="P103:Q103"/>
    <mergeCell ref="P104:Q104"/>
    <mergeCell ref="L102:M102"/>
    <mergeCell ref="L103:M103"/>
    <mergeCell ref="N102:O102"/>
    <mergeCell ref="N103:O103"/>
    <mergeCell ref="L104:M104"/>
    <mergeCell ref="R102:S102"/>
    <mergeCell ref="R103:S103"/>
    <mergeCell ref="R104:S104"/>
    <mergeCell ref="T102:U102"/>
    <mergeCell ref="T103:U103"/>
    <mergeCell ref="T104:U104"/>
    <mergeCell ref="V102:W102"/>
    <mergeCell ref="V103:W103"/>
    <mergeCell ref="V104:W104"/>
    <mergeCell ref="X102:Y102"/>
    <mergeCell ref="X103:Y103"/>
    <mergeCell ref="X104:Y104"/>
    <mergeCell ref="Z102:AA102"/>
    <mergeCell ref="Z103:AA103"/>
    <mergeCell ref="Z104:AA104"/>
    <mergeCell ref="AB102:AC102"/>
    <mergeCell ref="AB103:AC103"/>
    <mergeCell ref="AB104:AC104"/>
    <mergeCell ref="AD102:AE102"/>
    <mergeCell ref="AD103:AE103"/>
    <mergeCell ref="AD104:AE104"/>
    <mergeCell ref="AF102:AG102"/>
    <mergeCell ref="AF103:AG103"/>
    <mergeCell ref="AF104:AG104"/>
    <mergeCell ref="AH102:AI102"/>
    <mergeCell ref="AH103:AI103"/>
    <mergeCell ref="AH104:AI104"/>
    <mergeCell ref="AJ102:AK102"/>
    <mergeCell ref="AJ103:AK103"/>
    <mergeCell ref="AJ104:AK104"/>
    <mergeCell ref="AP102:AQ102"/>
    <mergeCell ref="AP103:AQ103"/>
    <mergeCell ref="AP104:AQ104"/>
    <mergeCell ref="AL102:AM102"/>
    <mergeCell ref="AL103:AM103"/>
    <mergeCell ref="AL104:AM104"/>
    <mergeCell ref="AN102:AO102"/>
    <mergeCell ref="AN103:AO103"/>
    <mergeCell ref="AN104:AO104"/>
  </mergeCells>
  <phoneticPr fontId="1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AP99"/>
  <sheetViews>
    <sheetView workbookViewId="0"/>
  </sheetViews>
  <sheetFormatPr defaultRowHeight="12.75"/>
  <cols>
    <col min="1" max="1" width="9.5703125" bestFit="1" customWidth="1"/>
    <col min="2" max="2" width="9.5703125" customWidth="1"/>
    <col min="3" max="5" width="9.5703125" bestFit="1" customWidth="1"/>
    <col min="6" max="6" width="10.5703125" bestFit="1" customWidth="1"/>
  </cols>
  <sheetData>
    <row r="1" spans="1:42">
      <c r="A1" s="95"/>
      <c r="B1" s="95"/>
      <c r="C1" s="112"/>
      <c r="D1" s="113"/>
      <c r="E1" s="34"/>
      <c r="F1" s="113"/>
      <c r="G1" s="34"/>
      <c r="H1" s="113"/>
      <c r="I1" s="34"/>
      <c r="J1" s="113"/>
      <c r="K1" s="34"/>
      <c r="L1" s="113"/>
      <c r="M1" s="34"/>
      <c r="N1" s="113"/>
      <c r="O1" s="34"/>
      <c r="P1" s="113"/>
      <c r="Q1" s="34"/>
      <c r="R1" s="113"/>
      <c r="S1" s="34"/>
      <c r="T1" s="113"/>
      <c r="U1" s="34"/>
      <c r="V1" s="113"/>
      <c r="W1" s="34"/>
      <c r="X1" s="113"/>
      <c r="Y1" s="34"/>
      <c r="Z1" s="113"/>
      <c r="AA1" s="34"/>
      <c r="AB1" s="113"/>
      <c r="AC1" s="34"/>
      <c r="AD1" s="113"/>
      <c r="AE1" s="34"/>
      <c r="AF1" s="113"/>
      <c r="AG1" s="34"/>
      <c r="AH1" s="113"/>
      <c r="AI1" s="34"/>
      <c r="AJ1" s="113"/>
      <c r="AK1" s="34"/>
      <c r="AL1" s="113"/>
      <c r="AM1" s="34"/>
      <c r="AN1" s="113"/>
      <c r="AO1" s="34"/>
      <c r="AP1" s="113"/>
    </row>
    <row r="2" spans="1:42">
      <c r="A2" s="95"/>
      <c r="B2" s="95"/>
      <c r="C2" s="112"/>
      <c r="D2" s="113"/>
      <c r="E2" s="34"/>
      <c r="F2" s="113"/>
      <c r="G2" s="34"/>
      <c r="H2" s="113"/>
      <c r="I2" s="34"/>
      <c r="J2" s="113"/>
      <c r="K2" s="34"/>
      <c r="L2" s="113"/>
      <c r="M2" s="34"/>
      <c r="N2" s="113"/>
      <c r="O2" s="34"/>
      <c r="P2" s="113"/>
      <c r="Q2" s="34"/>
      <c r="R2" s="113"/>
      <c r="S2" s="34"/>
      <c r="T2" s="113"/>
      <c r="U2" s="34"/>
      <c r="V2" s="113"/>
      <c r="W2" s="34"/>
      <c r="X2" s="113"/>
      <c r="Y2" s="34"/>
      <c r="Z2" s="113"/>
      <c r="AA2" s="34"/>
      <c r="AB2" s="113"/>
      <c r="AC2" s="34"/>
      <c r="AD2" s="113"/>
      <c r="AE2" s="34"/>
      <c r="AF2" s="113"/>
      <c r="AG2" s="34"/>
      <c r="AH2" s="113"/>
      <c r="AI2" s="34"/>
      <c r="AJ2" s="113"/>
      <c r="AK2" s="34"/>
      <c r="AL2" s="113"/>
      <c r="AM2" s="34"/>
      <c r="AN2" s="113"/>
      <c r="AO2" s="34"/>
      <c r="AP2" s="113"/>
    </row>
    <row r="3" spans="1:42">
      <c r="A3" s="95"/>
      <c r="B3" s="95"/>
      <c r="C3" s="112"/>
      <c r="D3" s="113"/>
      <c r="E3" s="34"/>
      <c r="F3" s="113"/>
      <c r="G3" s="34"/>
      <c r="H3" s="113"/>
      <c r="I3" s="34"/>
      <c r="J3" s="113"/>
      <c r="K3" s="34"/>
      <c r="L3" s="113"/>
      <c r="M3" s="34"/>
      <c r="N3" s="113"/>
      <c r="O3" s="34"/>
      <c r="P3" s="113"/>
      <c r="Q3" s="34"/>
      <c r="R3" s="113"/>
      <c r="S3" s="34"/>
      <c r="T3" s="113"/>
      <c r="U3" s="34"/>
      <c r="V3" s="113"/>
      <c r="W3" s="34"/>
      <c r="X3" s="113"/>
      <c r="Y3" s="34"/>
      <c r="Z3" s="113"/>
      <c r="AA3" s="34"/>
      <c r="AB3" s="113"/>
      <c r="AC3" s="34"/>
      <c r="AD3" s="113"/>
      <c r="AE3" s="34"/>
      <c r="AF3" s="113"/>
      <c r="AG3" s="34"/>
      <c r="AH3" s="113"/>
      <c r="AI3" s="34"/>
      <c r="AJ3" s="113"/>
      <c r="AK3" s="34"/>
      <c r="AL3" s="113"/>
      <c r="AM3" s="34"/>
      <c r="AN3" s="113"/>
      <c r="AO3" s="34"/>
      <c r="AP3" s="113"/>
    </row>
    <row r="4" spans="1:42">
      <c r="A4" s="95"/>
      <c r="B4" s="95"/>
      <c r="C4" s="112"/>
      <c r="D4" s="113"/>
      <c r="E4" s="34"/>
      <c r="F4" s="113"/>
      <c r="G4" s="34"/>
      <c r="H4" s="113"/>
      <c r="I4" s="34"/>
      <c r="J4" s="113"/>
      <c r="K4" s="34"/>
      <c r="L4" s="113"/>
      <c r="M4" s="34"/>
      <c r="N4" s="113"/>
      <c r="O4" s="34"/>
      <c r="P4" s="113"/>
      <c r="Q4" s="34"/>
      <c r="R4" s="113"/>
      <c r="S4" s="34"/>
      <c r="T4" s="113"/>
      <c r="U4" s="34"/>
      <c r="V4" s="113"/>
      <c r="W4" s="34"/>
      <c r="X4" s="113"/>
      <c r="Y4" s="34"/>
      <c r="Z4" s="113"/>
      <c r="AA4" s="34"/>
      <c r="AB4" s="113"/>
      <c r="AC4" s="34"/>
      <c r="AD4" s="113"/>
      <c r="AE4" s="34"/>
      <c r="AF4" s="113"/>
      <c r="AG4" s="34"/>
      <c r="AH4" s="113"/>
      <c r="AI4" s="34"/>
      <c r="AJ4" s="113"/>
      <c r="AK4" s="34"/>
      <c r="AL4" s="113"/>
      <c r="AM4" s="34"/>
      <c r="AN4" s="113"/>
      <c r="AO4" s="34"/>
      <c r="AP4" s="113"/>
    </row>
    <row r="5" spans="1:42">
      <c r="A5" s="95"/>
      <c r="B5" s="95"/>
      <c r="C5" s="112"/>
      <c r="D5" s="113"/>
      <c r="E5" s="34"/>
      <c r="F5" s="113"/>
      <c r="G5" s="34"/>
      <c r="H5" s="113"/>
      <c r="I5" s="34"/>
      <c r="J5" s="113"/>
      <c r="K5" s="34"/>
      <c r="L5" s="113"/>
      <c r="M5" s="34"/>
      <c r="N5" s="113"/>
      <c r="O5" s="34"/>
      <c r="P5" s="113"/>
      <c r="Q5" s="34"/>
      <c r="R5" s="113"/>
      <c r="S5" s="34"/>
      <c r="T5" s="113"/>
      <c r="U5" s="34"/>
      <c r="V5" s="113"/>
      <c r="W5" s="34"/>
      <c r="X5" s="113"/>
      <c r="Y5" s="34"/>
      <c r="Z5" s="113"/>
      <c r="AA5" s="34"/>
      <c r="AB5" s="113"/>
      <c r="AC5" s="34"/>
      <c r="AD5" s="113"/>
      <c r="AE5" s="34"/>
      <c r="AF5" s="113"/>
      <c r="AG5" s="34"/>
      <c r="AH5" s="113"/>
      <c r="AI5" s="34"/>
      <c r="AJ5" s="113"/>
      <c r="AK5" s="34"/>
      <c r="AL5" s="113"/>
      <c r="AM5" s="34"/>
      <c r="AN5" s="113"/>
      <c r="AO5" s="34"/>
      <c r="AP5" s="113"/>
    </row>
    <row r="6" spans="1:42">
      <c r="A6" s="95"/>
      <c r="B6" s="95"/>
      <c r="C6" s="112"/>
      <c r="D6" s="113"/>
      <c r="E6" s="34"/>
      <c r="F6" s="113"/>
      <c r="G6" s="34"/>
      <c r="H6" s="113"/>
      <c r="I6" s="34"/>
      <c r="J6" s="113"/>
      <c r="K6" s="34"/>
      <c r="L6" s="113"/>
      <c r="M6" s="34"/>
      <c r="N6" s="113"/>
      <c r="O6" s="34"/>
      <c r="P6" s="113"/>
      <c r="Q6" s="34"/>
      <c r="R6" s="113"/>
      <c r="S6" s="34"/>
      <c r="T6" s="113"/>
      <c r="U6" s="34"/>
      <c r="V6" s="113"/>
      <c r="W6" s="34"/>
      <c r="X6" s="113"/>
      <c r="Y6" s="34"/>
      <c r="Z6" s="113"/>
      <c r="AA6" s="34"/>
      <c r="AB6" s="113"/>
      <c r="AC6" s="34"/>
      <c r="AD6" s="113"/>
      <c r="AE6" s="34"/>
      <c r="AF6" s="113"/>
      <c r="AG6" s="34"/>
      <c r="AH6" s="113"/>
      <c r="AI6" s="34"/>
      <c r="AJ6" s="113"/>
      <c r="AK6" s="34"/>
      <c r="AL6" s="113"/>
      <c r="AM6" s="34"/>
      <c r="AN6" s="113"/>
      <c r="AO6" s="34"/>
      <c r="AP6" s="113"/>
    </row>
    <row r="7" spans="1:42">
      <c r="A7" s="95"/>
      <c r="B7" s="95"/>
      <c r="C7" s="112"/>
      <c r="D7" s="113"/>
      <c r="E7" s="34"/>
      <c r="F7" s="113"/>
      <c r="G7" s="34"/>
      <c r="H7" s="113"/>
      <c r="I7" s="34"/>
      <c r="J7" s="113"/>
      <c r="K7" s="34"/>
      <c r="L7" s="113"/>
      <c r="M7" s="34"/>
      <c r="N7" s="113"/>
      <c r="O7" s="34"/>
      <c r="P7" s="113"/>
      <c r="Q7" s="34"/>
      <c r="R7" s="113"/>
      <c r="S7" s="34"/>
      <c r="T7" s="113"/>
      <c r="U7" s="34"/>
      <c r="V7" s="113"/>
      <c r="W7" s="34"/>
      <c r="X7" s="113"/>
      <c r="Y7" s="34"/>
      <c r="Z7" s="113"/>
      <c r="AA7" s="34"/>
      <c r="AB7" s="113"/>
      <c r="AC7" s="34"/>
      <c r="AD7" s="113"/>
      <c r="AE7" s="34"/>
      <c r="AF7" s="113"/>
      <c r="AG7" s="34"/>
      <c r="AH7" s="113"/>
      <c r="AI7" s="34"/>
      <c r="AJ7" s="113"/>
      <c r="AK7" s="34"/>
      <c r="AL7" s="113"/>
      <c r="AM7" s="34"/>
      <c r="AN7" s="113"/>
      <c r="AO7" s="34"/>
      <c r="AP7" s="113"/>
    </row>
    <row r="8" spans="1:42">
      <c r="A8" s="95"/>
      <c r="B8" s="95"/>
      <c r="C8" s="112"/>
      <c r="D8" s="113"/>
      <c r="E8" s="34"/>
      <c r="F8" s="113"/>
      <c r="G8" s="34"/>
      <c r="H8" s="113"/>
      <c r="I8" s="34"/>
      <c r="J8" s="113"/>
      <c r="K8" s="34"/>
      <c r="L8" s="113"/>
      <c r="M8" s="34"/>
      <c r="N8" s="113"/>
      <c r="O8" s="34"/>
      <c r="P8" s="113"/>
      <c r="Q8" s="34"/>
      <c r="R8" s="113"/>
      <c r="S8" s="34"/>
      <c r="T8" s="113"/>
      <c r="U8" s="34"/>
      <c r="V8" s="113"/>
      <c r="W8" s="34"/>
      <c r="X8" s="113"/>
      <c r="Y8" s="34"/>
      <c r="Z8" s="113"/>
      <c r="AA8" s="34"/>
      <c r="AB8" s="113"/>
      <c r="AC8" s="34"/>
      <c r="AD8" s="113"/>
      <c r="AE8" s="34"/>
      <c r="AF8" s="113"/>
      <c r="AG8" s="34"/>
      <c r="AH8" s="113"/>
      <c r="AI8" s="34"/>
      <c r="AJ8" s="113"/>
      <c r="AK8" s="34"/>
      <c r="AL8" s="113"/>
      <c r="AM8" s="34"/>
      <c r="AN8" s="113"/>
      <c r="AO8" s="34"/>
      <c r="AP8" s="113"/>
    </row>
    <row r="9" spans="1:42">
      <c r="A9" s="95"/>
      <c r="B9" s="95"/>
      <c r="C9" s="112"/>
      <c r="D9" s="113"/>
      <c r="E9" s="34"/>
      <c r="F9" s="113"/>
      <c r="G9" s="34"/>
      <c r="H9" s="113"/>
      <c r="I9" s="34"/>
      <c r="J9" s="113"/>
      <c r="K9" s="34"/>
      <c r="L9" s="113"/>
      <c r="M9" s="34"/>
      <c r="N9" s="113"/>
      <c r="O9" s="34"/>
      <c r="P9" s="113"/>
      <c r="Q9" s="34"/>
      <c r="R9" s="113"/>
      <c r="S9" s="34"/>
      <c r="T9" s="113"/>
      <c r="U9" s="34"/>
      <c r="V9" s="113"/>
      <c r="W9" s="34"/>
      <c r="X9" s="113"/>
      <c r="Y9" s="34"/>
      <c r="Z9" s="113"/>
      <c r="AA9" s="34"/>
      <c r="AB9" s="113"/>
      <c r="AC9" s="34"/>
      <c r="AD9" s="113"/>
      <c r="AE9" s="34"/>
      <c r="AF9" s="113"/>
      <c r="AG9" s="34"/>
      <c r="AH9" s="113"/>
      <c r="AI9" s="34"/>
      <c r="AJ9" s="113"/>
      <c r="AK9" s="34"/>
      <c r="AL9" s="113"/>
      <c r="AM9" s="34"/>
      <c r="AN9" s="113"/>
      <c r="AO9" s="34"/>
      <c r="AP9" s="113"/>
    </row>
    <row r="10" spans="1:42">
      <c r="A10" s="95"/>
      <c r="B10" s="95"/>
      <c r="C10" s="112"/>
      <c r="D10" s="113"/>
      <c r="E10" s="34"/>
      <c r="F10" s="113"/>
      <c r="G10" s="34"/>
      <c r="H10" s="113"/>
      <c r="I10" s="34"/>
      <c r="J10" s="113"/>
      <c r="K10" s="34"/>
      <c r="L10" s="113"/>
      <c r="M10" s="34"/>
      <c r="N10" s="113"/>
      <c r="O10" s="34"/>
      <c r="P10" s="113"/>
      <c r="Q10" s="34"/>
      <c r="R10" s="113"/>
      <c r="S10" s="34"/>
      <c r="T10" s="113"/>
      <c r="U10" s="34"/>
      <c r="V10" s="113"/>
      <c r="W10" s="34"/>
      <c r="X10" s="113"/>
      <c r="Y10" s="34"/>
      <c r="Z10" s="113"/>
      <c r="AA10" s="34"/>
      <c r="AB10" s="113"/>
      <c r="AC10" s="34"/>
      <c r="AD10" s="113"/>
      <c r="AE10" s="34"/>
      <c r="AF10" s="113"/>
      <c r="AG10" s="34"/>
      <c r="AH10" s="113"/>
      <c r="AI10" s="34"/>
      <c r="AJ10" s="113"/>
      <c r="AK10" s="34"/>
      <c r="AL10" s="113"/>
      <c r="AM10" s="34"/>
      <c r="AN10" s="113"/>
      <c r="AO10" s="34"/>
      <c r="AP10" s="113"/>
    </row>
    <row r="11" spans="1:42">
      <c r="A11" s="95"/>
      <c r="B11" s="95"/>
      <c r="C11" s="112"/>
      <c r="D11" s="113"/>
      <c r="E11" s="34"/>
      <c r="F11" s="113"/>
      <c r="G11" s="34"/>
      <c r="H11" s="113"/>
      <c r="I11" s="34"/>
      <c r="J11" s="113"/>
      <c r="K11" s="34"/>
      <c r="L11" s="113"/>
      <c r="M11" s="34"/>
      <c r="N11" s="113"/>
      <c r="O11" s="34"/>
      <c r="P11" s="113"/>
      <c r="Q11" s="34"/>
      <c r="R11" s="113"/>
      <c r="S11" s="34"/>
      <c r="T11" s="113"/>
      <c r="U11" s="34"/>
      <c r="V11" s="113"/>
      <c r="W11" s="34"/>
      <c r="X11" s="113"/>
      <c r="Y11" s="34"/>
      <c r="Z11" s="113"/>
      <c r="AA11" s="34"/>
      <c r="AB11" s="113"/>
      <c r="AC11" s="34"/>
      <c r="AD11" s="113"/>
      <c r="AE11" s="34"/>
      <c r="AF11" s="113"/>
      <c r="AG11" s="34"/>
      <c r="AH11" s="113"/>
      <c r="AI11" s="34"/>
      <c r="AJ11" s="113"/>
      <c r="AK11" s="34"/>
      <c r="AL11" s="113"/>
      <c r="AM11" s="34"/>
      <c r="AN11" s="113"/>
      <c r="AO11" s="34"/>
      <c r="AP11" s="113"/>
    </row>
    <row r="12" spans="1:42">
      <c r="A12" s="95"/>
      <c r="B12" s="95"/>
      <c r="C12" s="112"/>
      <c r="D12" s="113"/>
      <c r="E12" s="34"/>
      <c r="F12" s="113"/>
      <c r="G12" s="34"/>
      <c r="H12" s="113"/>
      <c r="I12" s="34"/>
      <c r="J12" s="113"/>
      <c r="K12" s="34"/>
      <c r="L12" s="113"/>
      <c r="M12" s="34"/>
      <c r="N12" s="113"/>
      <c r="O12" s="34"/>
      <c r="P12" s="113"/>
      <c r="Q12" s="34"/>
      <c r="R12" s="113"/>
      <c r="S12" s="34"/>
      <c r="T12" s="113"/>
      <c r="U12" s="34"/>
      <c r="V12" s="113"/>
      <c r="W12" s="34"/>
      <c r="X12" s="113"/>
      <c r="Y12" s="34"/>
      <c r="Z12" s="113"/>
      <c r="AA12" s="34"/>
      <c r="AB12" s="113"/>
      <c r="AC12" s="34"/>
      <c r="AD12" s="113"/>
      <c r="AE12" s="34"/>
      <c r="AF12" s="113"/>
      <c r="AG12" s="34"/>
      <c r="AH12" s="113"/>
      <c r="AI12" s="34"/>
      <c r="AJ12" s="113"/>
      <c r="AK12" s="34"/>
      <c r="AL12" s="113"/>
      <c r="AM12" s="34"/>
      <c r="AN12" s="113"/>
      <c r="AO12" s="34"/>
      <c r="AP12" s="113"/>
    </row>
    <row r="13" spans="1:42">
      <c r="A13" s="95"/>
      <c r="B13" s="95"/>
      <c r="C13" s="112"/>
      <c r="D13" s="113"/>
      <c r="E13" s="34"/>
      <c r="F13" s="113"/>
      <c r="G13" s="34"/>
      <c r="H13" s="113"/>
      <c r="I13" s="34"/>
      <c r="J13" s="113"/>
      <c r="K13" s="34"/>
      <c r="L13" s="113"/>
      <c r="M13" s="34"/>
      <c r="N13" s="113"/>
      <c r="O13" s="34"/>
      <c r="P13" s="113"/>
      <c r="Q13" s="34"/>
      <c r="R13" s="113"/>
      <c r="S13" s="34"/>
      <c r="T13" s="113"/>
      <c r="U13" s="34"/>
      <c r="V13" s="113"/>
      <c r="W13" s="34"/>
      <c r="X13" s="113"/>
      <c r="Y13" s="34"/>
      <c r="Z13" s="113"/>
      <c r="AA13" s="34"/>
      <c r="AB13" s="113"/>
      <c r="AC13" s="34"/>
      <c r="AD13" s="113"/>
      <c r="AE13" s="34"/>
      <c r="AF13" s="113"/>
      <c r="AG13" s="34"/>
      <c r="AH13" s="113"/>
      <c r="AI13" s="34"/>
      <c r="AJ13" s="113"/>
      <c r="AK13" s="34"/>
      <c r="AL13" s="113"/>
      <c r="AM13" s="34"/>
      <c r="AN13" s="113"/>
      <c r="AO13" s="34"/>
      <c r="AP13" s="113"/>
    </row>
    <row r="14" spans="1:42">
      <c r="A14" s="95"/>
      <c r="B14" s="95"/>
      <c r="C14" s="112"/>
      <c r="D14" s="113"/>
      <c r="E14" s="34"/>
      <c r="F14" s="113"/>
      <c r="G14" s="34"/>
      <c r="H14" s="113"/>
      <c r="I14" s="34"/>
      <c r="J14" s="113"/>
      <c r="K14" s="34"/>
      <c r="L14" s="113"/>
      <c r="M14" s="34"/>
      <c r="N14" s="113"/>
      <c r="O14" s="34"/>
      <c r="P14" s="113"/>
      <c r="Q14" s="34"/>
      <c r="R14" s="113"/>
      <c r="S14" s="34"/>
      <c r="T14" s="113"/>
      <c r="U14" s="34"/>
      <c r="V14" s="113"/>
      <c r="W14" s="34"/>
      <c r="X14" s="113"/>
      <c r="Y14" s="34"/>
      <c r="Z14" s="113"/>
      <c r="AA14" s="34"/>
      <c r="AB14" s="113"/>
      <c r="AC14" s="34"/>
      <c r="AD14" s="113"/>
      <c r="AE14" s="34"/>
      <c r="AF14" s="113"/>
      <c r="AG14" s="34"/>
      <c r="AH14" s="113"/>
      <c r="AI14" s="34"/>
      <c r="AJ14" s="113"/>
      <c r="AK14" s="34"/>
      <c r="AL14" s="113"/>
      <c r="AM14" s="34"/>
      <c r="AN14" s="113"/>
      <c r="AO14" s="34"/>
      <c r="AP14" s="113"/>
    </row>
    <row r="15" spans="1:42">
      <c r="A15" s="95"/>
      <c r="B15" s="95"/>
      <c r="C15" s="112"/>
      <c r="D15" s="113"/>
      <c r="E15" s="34"/>
      <c r="F15" s="113"/>
      <c r="G15" s="34"/>
      <c r="H15" s="113"/>
      <c r="I15" s="34"/>
      <c r="J15" s="113"/>
      <c r="K15" s="34"/>
      <c r="L15" s="113"/>
      <c r="M15" s="34"/>
      <c r="N15" s="113"/>
      <c r="O15" s="34"/>
      <c r="P15" s="113"/>
      <c r="Q15" s="34"/>
      <c r="R15" s="113"/>
      <c r="S15" s="34"/>
      <c r="T15" s="113"/>
      <c r="U15" s="34"/>
      <c r="V15" s="113"/>
      <c r="W15" s="34"/>
      <c r="X15" s="113"/>
      <c r="Y15" s="34"/>
      <c r="Z15" s="113"/>
      <c r="AA15" s="34"/>
      <c r="AB15" s="113"/>
      <c r="AC15" s="34"/>
      <c r="AD15" s="113"/>
      <c r="AE15" s="34"/>
      <c r="AF15" s="113"/>
      <c r="AG15" s="34"/>
      <c r="AH15" s="113"/>
      <c r="AI15" s="34"/>
      <c r="AJ15" s="113"/>
      <c r="AK15" s="34"/>
      <c r="AL15" s="113"/>
      <c r="AM15" s="34"/>
      <c r="AN15" s="113"/>
      <c r="AO15" s="34"/>
      <c r="AP15" s="113"/>
    </row>
    <row r="16" spans="1:42">
      <c r="A16" s="95"/>
      <c r="B16" s="95"/>
      <c r="C16" s="112"/>
      <c r="D16" s="113"/>
      <c r="E16" s="34"/>
      <c r="F16" s="113"/>
      <c r="G16" s="34"/>
      <c r="H16" s="113"/>
      <c r="I16" s="34"/>
      <c r="J16" s="113"/>
      <c r="K16" s="34"/>
      <c r="L16" s="113"/>
      <c r="M16" s="34"/>
      <c r="N16" s="113"/>
      <c r="O16" s="34"/>
      <c r="P16" s="113"/>
      <c r="Q16" s="34"/>
      <c r="R16" s="113"/>
      <c r="S16" s="34"/>
      <c r="T16" s="113"/>
      <c r="U16" s="34"/>
      <c r="V16" s="113"/>
      <c r="W16" s="34"/>
      <c r="X16" s="113"/>
      <c r="Y16" s="34"/>
      <c r="Z16" s="113"/>
      <c r="AA16" s="34"/>
      <c r="AB16" s="113"/>
      <c r="AC16" s="34"/>
      <c r="AD16" s="113"/>
      <c r="AE16" s="34"/>
      <c r="AF16" s="113"/>
      <c r="AG16" s="34"/>
      <c r="AH16" s="113"/>
      <c r="AI16" s="34"/>
      <c r="AJ16" s="113"/>
      <c r="AK16" s="34"/>
      <c r="AL16" s="113"/>
      <c r="AM16" s="34"/>
      <c r="AN16" s="113"/>
      <c r="AO16" s="34"/>
      <c r="AP16" s="113"/>
    </row>
    <row r="17" spans="1:42">
      <c r="A17" s="95"/>
      <c r="B17" s="95"/>
      <c r="C17" s="112"/>
      <c r="D17" s="113"/>
      <c r="E17" s="34"/>
      <c r="F17" s="113"/>
      <c r="G17" s="34"/>
      <c r="H17" s="113"/>
      <c r="I17" s="34"/>
      <c r="J17" s="113"/>
      <c r="K17" s="34"/>
      <c r="L17" s="113"/>
      <c r="M17" s="34"/>
      <c r="N17" s="113"/>
      <c r="O17" s="34"/>
      <c r="P17" s="113"/>
      <c r="Q17" s="34"/>
      <c r="R17" s="113"/>
      <c r="S17" s="34"/>
      <c r="T17" s="113"/>
      <c r="U17" s="34"/>
      <c r="V17" s="113"/>
      <c r="W17" s="34"/>
      <c r="X17" s="113"/>
      <c r="Y17" s="34"/>
      <c r="Z17" s="113"/>
      <c r="AA17" s="34"/>
      <c r="AB17" s="113"/>
      <c r="AC17" s="34"/>
      <c r="AD17" s="113"/>
      <c r="AE17" s="34"/>
      <c r="AF17" s="113"/>
      <c r="AG17" s="34"/>
      <c r="AH17" s="113"/>
      <c r="AI17" s="34"/>
      <c r="AJ17" s="113"/>
      <c r="AK17" s="34"/>
      <c r="AL17" s="113"/>
      <c r="AM17" s="34"/>
      <c r="AN17" s="113"/>
      <c r="AO17" s="34"/>
      <c r="AP17" s="113"/>
    </row>
    <row r="18" spans="1:42">
      <c r="A18" s="95"/>
      <c r="B18" s="95"/>
      <c r="C18" s="112"/>
      <c r="D18" s="113"/>
      <c r="E18" s="34"/>
      <c r="F18" s="113"/>
      <c r="G18" s="34"/>
      <c r="H18" s="113"/>
      <c r="I18" s="34"/>
      <c r="J18" s="113"/>
      <c r="K18" s="34"/>
      <c r="L18" s="113"/>
      <c r="M18" s="34"/>
      <c r="N18" s="113"/>
      <c r="O18" s="34"/>
      <c r="P18" s="113"/>
      <c r="Q18" s="34"/>
      <c r="R18" s="113"/>
      <c r="S18" s="34"/>
      <c r="T18" s="113"/>
      <c r="U18" s="34"/>
      <c r="V18" s="113"/>
      <c r="W18" s="34"/>
      <c r="X18" s="113"/>
      <c r="Y18" s="34"/>
      <c r="Z18" s="113"/>
      <c r="AA18" s="34"/>
      <c r="AB18" s="113"/>
      <c r="AC18" s="34"/>
      <c r="AD18" s="113"/>
      <c r="AE18" s="34"/>
      <c r="AF18" s="113"/>
      <c r="AG18" s="34"/>
      <c r="AH18" s="113"/>
      <c r="AI18" s="34"/>
      <c r="AJ18" s="113"/>
      <c r="AK18" s="34"/>
      <c r="AL18" s="113"/>
      <c r="AM18" s="34"/>
      <c r="AN18" s="113"/>
      <c r="AO18" s="34"/>
      <c r="AP18" s="113"/>
    </row>
    <row r="19" spans="1:42">
      <c r="A19" s="95"/>
      <c r="B19" s="95"/>
      <c r="C19" s="112"/>
      <c r="D19" s="113"/>
      <c r="E19" s="34"/>
      <c r="F19" s="113"/>
      <c r="G19" s="34"/>
      <c r="H19" s="113"/>
      <c r="I19" s="34"/>
      <c r="J19" s="113"/>
      <c r="K19" s="34"/>
      <c r="L19" s="113"/>
      <c r="M19" s="34"/>
      <c r="N19" s="113"/>
      <c r="O19" s="34"/>
      <c r="P19" s="113"/>
      <c r="Q19" s="34"/>
      <c r="R19" s="113"/>
      <c r="S19" s="34"/>
      <c r="T19" s="113"/>
      <c r="U19" s="34"/>
      <c r="V19" s="113"/>
      <c r="W19" s="34"/>
      <c r="X19" s="113"/>
      <c r="Y19" s="34"/>
      <c r="Z19" s="113"/>
      <c r="AA19" s="34"/>
      <c r="AB19" s="113"/>
      <c r="AC19" s="34"/>
      <c r="AD19" s="113"/>
      <c r="AE19" s="34"/>
      <c r="AF19" s="113"/>
      <c r="AG19" s="34"/>
      <c r="AH19" s="113"/>
      <c r="AI19" s="34"/>
      <c r="AJ19" s="113"/>
      <c r="AK19" s="34"/>
      <c r="AL19" s="113"/>
      <c r="AM19" s="34"/>
      <c r="AN19" s="113"/>
      <c r="AO19" s="34"/>
      <c r="AP19" s="113"/>
    </row>
    <row r="20" spans="1:42">
      <c r="A20" s="95"/>
      <c r="B20" s="95"/>
      <c r="C20" s="112"/>
      <c r="D20" s="113"/>
      <c r="E20" s="34"/>
      <c r="F20" s="113"/>
      <c r="G20" s="34"/>
      <c r="H20" s="113"/>
      <c r="I20" s="34"/>
      <c r="J20" s="113"/>
      <c r="K20" s="34"/>
      <c r="L20" s="113"/>
      <c r="M20" s="34"/>
      <c r="N20" s="113"/>
      <c r="O20" s="34"/>
      <c r="P20" s="113"/>
      <c r="Q20" s="34"/>
      <c r="R20" s="113"/>
      <c r="S20" s="34"/>
      <c r="T20" s="113"/>
      <c r="U20" s="34"/>
      <c r="V20" s="113"/>
      <c r="W20" s="34"/>
      <c r="X20" s="113"/>
      <c r="Y20" s="34"/>
      <c r="Z20" s="113"/>
      <c r="AA20" s="34"/>
      <c r="AB20" s="113"/>
      <c r="AC20" s="34"/>
      <c r="AD20" s="113"/>
      <c r="AE20" s="34"/>
      <c r="AF20" s="113"/>
      <c r="AG20" s="34"/>
      <c r="AH20" s="113"/>
      <c r="AI20" s="34"/>
      <c r="AJ20" s="113"/>
      <c r="AK20" s="34"/>
      <c r="AL20" s="113"/>
      <c r="AM20" s="34"/>
      <c r="AN20" s="113"/>
      <c r="AO20" s="34"/>
      <c r="AP20" s="113"/>
    </row>
    <row r="21" spans="1:42">
      <c r="A21" s="95"/>
      <c r="B21" s="95"/>
      <c r="C21" s="112"/>
      <c r="D21" s="113"/>
      <c r="E21" s="34"/>
      <c r="F21" s="113"/>
      <c r="G21" s="34"/>
      <c r="H21" s="113"/>
      <c r="I21" s="34"/>
      <c r="J21" s="113"/>
      <c r="K21" s="34"/>
      <c r="L21" s="113"/>
      <c r="M21" s="34"/>
      <c r="N21" s="113"/>
      <c r="O21" s="34"/>
      <c r="P21" s="113"/>
      <c r="Q21" s="34"/>
      <c r="R21" s="113"/>
      <c r="S21" s="34"/>
      <c r="T21" s="113"/>
      <c r="U21" s="34"/>
      <c r="V21" s="113"/>
      <c r="W21" s="34"/>
      <c r="X21" s="113"/>
      <c r="Y21" s="34"/>
      <c r="Z21" s="113"/>
      <c r="AA21" s="34"/>
      <c r="AB21" s="113"/>
      <c r="AC21" s="34"/>
      <c r="AD21" s="113"/>
      <c r="AE21" s="34"/>
      <c r="AF21" s="113"/>
      <c r="AG21" s="34"/>
      <c r="AH21" s="113"/>
      <c r="AI21" s="34"/>
      <c r="AJ21" s="113"/>
      <c r="AK21" s="34"/>
      <c r="AL21" s="113"/>
      <c r="AM21" s="34"/>
      <c r="AN21" s="113"/>
      <c r="AO21" s="34"/>
      <c r="AP21" s="113"/>
    </row>
    <row r="22" spans="1:42">
      <c r="A22" s="95"/>
      <c r="B22" s="95"/>
      <c r="C22" s="112"/>
      <c r="D22" s="113"/>
      <c r="E22" s="34"/>
      <c r="F22" s="113"/>
      <c r="G22" s="34"/>
      <c r="H22" s="113"/>
      <c r="I22" s="34"/>
      <c r="J22" s="113"/>
      <c r="K22" s="34"/>
      <c r="L22" s="113"/>
      <c r="M22" s="34"/>
      <c r="N22" s="113"/>
      <c r="O22" s="34"/>
      <c r="P22" s="113"/>
      <c r="Q22" s="34"/>
      <c r="R22" s="113"/>
      <c r="S22" s="34"/>
      <c r="T22" s="113"/>
      <c r="U22" s="34"/>
      <c r="V22" s="113"/>
      <c r="W22" s="34"/>
      <c r="X22" s="113"/>
      <c r="Y22" s="34"/>
      <c r="Z22" s="113"/>
      <c r="AA22" s="34"/>
      <c r="AB22" s="113"/>
      <c r="AC22" s="34"/>
      <c r="AD22" s="113"/>
      <c r="AE22" s="34"/>
      <c r="AF22" s="113"/>
      <c r="AG22" s="34"/>
      <c r="AH22" s="113"/>
      <c r="AI22" s="34"/>
      <c r="AJ22" s="113"/>
      <c r="AK22" s="34"/>
      <c r="AL22" s="113"/>
      <c r="AM22" s="34"/>
      <c r="AN22" s="113"/>
      <c r="AO22" s="34"/>
      <c r="AP22" s="113"/>
    </row>
    <row r="23" spans="1:42">
      <c r="A23" s="95"/>
      <c r="B23" s="95"/>
      <c r="C23" s="112"/>
      <c r="D23" s="113"/>
      <c r="E23" s="34"/>
      <c r="F23" s="113"/>
      <c r="G23" s="34"/>
      <c r="H23" s="113"/>
      <c r="I23" s="34"/>
      <c r="J23" s="113"/>
      <c r="K23" s="34"/>
      <c r="L23" s="113"/>
      <c r="M23" s="34"/>
      <c r="N23" s="113"/>
      <c r="O23" s="34"/>
      <c r="P23" s="113"/>
      <c r="Q23" s="34"/>
      <c r="R23" s="113"/>
      <c r="S23" s="34"/>
      <c r="T23" s="113"/>
      <c r="U23" s="34"/>
      <c r="V23" s="113"/>
      <c r="W23" s="34"/>
      <c r="X23" s="113"/>
      <c r="Y23" s="34"/>
      <c r="Z23" s="113"/>
      <c r="AA23" s="34"/>
      <c r="AB23" s="113"/>
      <c r="AC23" s="34"/>
      <c r="AD23" s="113"/>
      <c r="AE23" s="34"/>
      <c r="AF23" s="113"/>
      <c r="AG23" s="34"/>
      <c r="AH23" s="113"/>
      <c r="AI23" s="34"/>
      <c r="AJ23" s="113"/>
      <c r="AK23" s="34"/>
      <c r="AL23" s="113"/>
      <c r="AM23" s="34"/>
      <c r="AN23" s="113"/>
      <c r="AO23" s="34"/>
      <c r="AP23" s="113"/>
    </row>
    <row r="24" spans="1:42">
      <c r="A24" s="95"/>
      <c r="B24" s="95"/>
      <c r="C24" s="112"/>
      <c r="D24" s="113"/>
      <c r="E24" s="34"/>
      <c r="F24" s="113"/>
      <c r="G24" s="34"/>
      <c r="H24" s="113"/>
      <c r="I24" s="34"/>
      <c r="J24" s="113"/>
      <c r="K24" s="34"/>
      <c r="L24" s="113"/>
      <c r="M24" s="34"/>
      <c r="N24" s="113"/>
      <c r="O24" s="34"/>
      <c r="P24" s="113"/>
      <c r="Q24" s="34"/>
      <c r="R24" s="113"/>
      <c r="S24" s="34"/>
      <c r="T24" s="113"/>
      <c r="U24" s="34"/>
      <c r="V24" s="113"/>
      <c r="W24" s="34"/>
      <c r="X24" s="113"/>
      <c r="Y24" s="34"/>
      <c r="Z24" s="113"/>
      <c r="AA24" s="34"/>
      <c r="AB24" s="113"/>
      <c r="AC24" s="34"/>
      <c r="AD24" s="113"/>
      <c r="AE24" s="34"/>
      <c r="AF24" s="113"/>
      <c r="AG24" s="34"/>
      <c r="AH24" s="113"/>
      <c r="AI24" s="34"/>
      <c r="AJ24" s="113"/>
      <c r="AK24" s="34"/>
      <c r="AL24" s="113"/>
      <c r="AM24" s="34"/>
      <c r="AN24" s="113"/>
      <c r="AO24" s="34"/>
      <c r="AP24" s="113"/>
    </row>
    <row r="25" spans="1:42">
      <c r="A25" s="95"/>
      <c r="B25" s="95"/>
      <c r="C25" s="112"/>
      <c r="D25" s="113"/>
      <c r="E25" s="34"/>
      <c r="F25" s="113"/>
      <c r="G25" s="34"/>
      <c r="H25" s="113"/>
      <c r="I25" s="34"/>
      <c r="J25" s="113"/>
      <c r="K25" s="34"/>
      <c r="L25" s="113"/>
      <c r="M25" s="34"/>
      <c r="N25" s="113"/>
      <c r="O25" s="34"/>
      <c r="P25" s="113"/>
      <c r="Q25" s="34"/>
      <c r="R25" s="113"/>
      <c r="S25" s="34"/>
      <c r="T25" s="113"/>
      <c r="U25" s="34"/>
      <c r="V25" s="113"/>
      <c r="W25" s="34"/>
      <c r="X25" s="113"/>
      <c r="Y25" s="34"/>
      <c r="Z25" s="113"/>
      <c r="AA25" s="34"/>
      <c r="AB25" s="113"/>
      <c r="AC25" s="34"/>
      <c r="AD25" s="113"/>
      <c r="AE25" s="34"/>
      <c r="AF25" s="113"/>
      <c r="AG25" s="34"/>
      <c r="AH25" s="113"/>
      <c r="AI25" s="34"/>
      <c r="AJ25" s="113"/>
      <c r="AK25" s="34"/>
      <c r="AL25" s="113"/>
      <c r="AM25" s="34"/>
      <c r="AN25" s="113"/>
      <c r="AO25" s="34"/>
      <c r="AP25" s="113"/>
    </row>
    <row r="26" spans="1:42">
      <c r="A26" s="95"/>
      <c r="B26" s="95"/>
      <c r="C26" s="112"/>
      <c r="D26" s="113"/>
      <c r="E26" s="34"/>
      <c r="F26" s="113"/>
      <c r="G26" s="34"/>
      <c r="H26" s="113"/>
      <c r="I26" s="34"/>
      <c r="J26" s="113"/>
      <c r="K26" s="34"/>
      <c r="L26" s="113"/>
      <c r="M26" s="34"/>
      <c r="N26" s="113"/>
      <c r="O26" s="34"/>
      <c r="P26" s="113"/>
      <c r="Q26" s="34"/>
      <c r="R26" s="113"/>
      <c r="S26" s="34"/>
      <c r="T26" s="113"/>
      <c r="U26" s="34"/>
      <c r="V26" s="113"/>
      <c r="W26" s="34"/>
      <c r="X26" s="113"/>
      <c r="Y26" s="34"/>
      <c r="Z26" s="113"/>
      <c r="AA26" s="34"/>
      <c r="AB26" s="113"/>
      <c r="AC26" s="34"/>
      <c r="AD26" s="113"/>
      <c r="AE26" s="34"/>
      <c r="AF26" s="113"/>
      <c r="AG26" s="34"/>
      <c r="AH26" s="113"/>
      <c r="AI26" s="34"/>
      <c r="AJ26" s="113"/>
      <c r="AK26" s="34"/>
      <c r="AL26" s="113"/>
      <c r="AM26" s="34"/>
      <c r="AN26" s="113"/>
      <c r="AO26" s="34"/>
      <c r="AP26" s="113"/>
    </row>
    <row r="27" spans="1:42">
      <c r="A27" s="95"/>
      <c r="B27" s="95"/>
      <c r="C27" s="112"/>
      <c r="D27" s="113"/>
      <c r="E27" s="34"/>
      <c r="F27" s="113"/>
      <c r="G27" s="34"/>
      <c r="H27" s="113"/>
      <c r="I27" s="34"/>
      <c r="J27" s="113"/>
      <c r="K27" s="34"/>
      <c r="L27" s="113"/>
      <c r="M27" s="34"/>
      <c r="N27" s="113"/>
      <c r="O27" s="34"/>
      <c r="P27" s="113"/>
      <c r="Q27" s="34"/>
      <c r="R27" s="113"/>
      <c r="S27" s="34"/>
      <c r="T27" s="113"/>
      <c r="U27" s="34"/>
      <c r="V27" s="113"/>
      <c r="W27" s="34"/>
      <c r="X27" s="113"/>
      <c r="Y27" s="34"/>
      <c r="Z27" s="113"/>
      <c r="AA27" s="34"/>
      <c r="AB27" s="113"/>
      <c r="AC27" s="34"/>
      <c r="AD27" s="113"/>
      <c r="AE27" s="34"/>
      <c r="AF27" s="113"/>
      <c r="AG27" s="34"/>
      <c r="AH27" s="113"/>
      <c r="AI27" s="34"/>
      <c r="AJ27" s="113"/>
      <c r="AK27" s="34"/>
      <c r="AL27" s="113"/>
      <c r="AM27" s="34"/>
      <c r="AN27" s="113"/>
      <c r="AO27" s="34"/>
      <c r="AP27" s="113"/>
    </row>
    <row r="28" spans="1:42">
      <c r="A28" s="95"/>
      <c r="B28" s="95"/>
      <c r="C28" s="112"/>
      <c r="D28" s="113"/>
      <c r="E28" s="34"/>
      <c r="F28" s="113"/>
      <c r="G28" s="34"/>
      <c r="H28" s="113"/>
      <c r="I28" s="34"/>
      <c r="J28" s="113"/>
      <c r="K28" s="34"/>
      <c r="L28" s="113"/>
      <c r="M28" s="34"/>
      <c r="N28" s="113"/>
      <c r="O28" s="34"/>
      <c r="P28" s="113"/>
      <c r="Q28" s="34"/>
      <c r="R28" s="113"/>
      <c r="S28" s="34"/>
      <c r="T28" s="113"/>
      <c r="U28" s="34"/>
      <c r="V28" s="113"/>
      <c r="W28" s="34"/>
      <c r="X28" s="113"/>
      <c r="Y28" s="34"/>
      <c r="Z28" s="113"/>
      <c r="AA28" s="34"/>
      <c r="AB28" s="113"/>
      <c r="AC28" s="34"/>
      <c r="AD28" s="113"/>
      <c r="AE28" s="34"/>
      <c r="AF28" s="113"/>
      <c r="AG28" s="34"/>
      <c r="AH28" s="113"/>
      <c r="AI28" s="34"/>
      <c r="AJ28" s="113"/>
      <c r="AK28" s="34"/>
      <c r="AL28" s="113"/>
      <c r="AM28" s="34"/>
      <c r="AN28" s="113"/>
      <c r="AO28" s="34"/>
      <c r="AP28" s="113"/>
    </row>
    <row r="29" spans="1:42">
      <c r="A29" s="95"/>
      <c r="B29" s="95"/>
      <c r="C29" s="112"/>
      <c r="D29" s="113"/>
      <c r="E29" s="34"/>
      <c r="F29" s="113"/>
      <c r="G29" s="34"/>
      <c r="H29" s="113"/>
      <c r="I29" s="34"/>
      <c r="J29" s="113"/>
      <c r="K29" s="34"/>
      <c r="L29" s="113"/>
      <c r="M29" s="34"/>
      <c r="N29" s="113"/>
      <c r="O29" s="34"/>
      <c r="P29" s="113"/>
      <c r="Q29" s="34"/>
      <c r="R29" s="113"/>
      <c r="S29" s="34"/>
      <c r="T29" s="113"/>
      <c r="U29" s="34"/>
      <c r="V29" s="113"/>
      <c r="W29" s="34"/>
      <c r="X29" s="113"/>
      <c r="Y29" s="34"/>
      <c r="Z29" s="113"/>
      <c r="AA29" s="34"/>
      <c r="AB29" s="113"/>
      <c r="AC29" s="34"/>
      <c r="AD29" s="113"/>
      <c r="AE29" s="34"/>
      <c r="AF29" s="113"/>
      <c r="AG29" s="34"/>
      <c r="AH29" s="113"/>
      <c r="AI29" s="34"/>
      <c r="AJ29" s="113"/>
      <c r="AK29" s="34"/>
      <c r="AL29" s="113"/>
      <c r="AM29" s="34"/>
      <c r="AN29" s="113"/>
      <c r="AO29" s="34"/>
      <c r="AP29" s="113"/>
    </row>
    <row r="30" spans="1:42">
      <c r="A30" s="95"/>
      <c r="B30" s="95"/>
      <c r="C30" s="112"/>
      <c r="D30" s="113"/>
      <c r="E30" s="34"/>
      <c r="F30" s="113"/>
      <c r="G30" s="34"/>
      <c r="H30" s="113"/>
      <c r="I30" s="34"/>
      <c r="J30" s="113"/>
      <c r="K30" s="34"/>
      <c r="L30" s="113"/>
      <c r="M30" s="34"/>
      <c r="N30" s="113"/>
      <c r="O30" s="34"/>
      <c r="P30" s="113"/>
      <c r="Q30" s="34"/>
      <c r="R30" s="113"/>
      <c r="S30" s="34"/>
      <c r="T30" s="113"/>
      <c r="U30" s="34"/>
      <c r="V30" s="113"/>
      <c r="W30" s="34"/>
      <c r="X30" s="113"/>
      <c r="Y30" s="34"/>
      <c r="Z30" s="113"/>
      <c r="AA30" s="34"/>
      <c r="AB30" s="113"/>
      <c r="AC30" s="34"/>
      <c r="AD30" s="113"/>
      <c r="AE30" s="34"/>
      <c r="AF30" s="113"/>
      <c r="AG30" s="34"/>
      <c r="AH30" s="113"/>
      <c r="AI30" s="34"/>
      <c r="AJ30" s="113"/>
      <c r="AK30" s="34"/>
      <c r="AL30" s="113"/>
      <c r="AM30" s="34"/>
      <c r="AN30" s="113"/>
      <c r="AO30" s="34"/>
      <c r="AP30" s="113"/>
    </row>
    <row r="31" spans="1:42">
      <c r="A31" s="95"/>
      <c r="B31" s="95"/>
      <c r="C31" s="112"/>
      <c r="D31" s="113"/>
      <c r="E31" s="34"/>
      <c r="F31" s="113"/>
      <c r="G31" s="34"/>
      <c r="H31" s="113"/>
      <c r="I31" s="34"/>
      <c r="J31" s="113"/>
      <c r="K31" s="34"/>
      <c r="L31" s="113"/>
      <c r="M31" s="34"/>
      <c r="N31" s="113"/>
      <c r="O31" s="34"/>
      <c r="P31" s="113"/>
      <c r="Q31" s="34"/>
      <c r="R31" s="113"/>
      <c r="S31" s="34"/>
      <c r="T31" s="113"/>
      <c r="U31" s="34"/>
      <c r="V31" s="113"/>
      <c r="W31" s="34"/>
      <c r="X31" s="113"/>
      <c r="Y31" s="34"/>
      <c r="Z31" s="113"/>
      <c r="AA31" s="34"/>
      <c r="AB31" s="113"/>
      <c r="AC31" s="34"/>
      <c r="AD31" s="113"/>
      <c r="AE31" s="34"/>
      <c r="AF31" s="113"/>
      <c r="AG31" s="34"/>
      <c r="AH31" s="113"/>
      <c r="AI31" s="34"/>
      <c r="AJ31" s="113"/>
      <c r="AK31" s="34"/>
      <c r="AL31" s="113"/>
      <c r="AM31" s="34"/>
      <c r="AN31" s="113"/>
      <c r="AO31" s="34"/>
      <c r="AP31" s="113"/>
    </row>
    <row r="32" spans="1:42">
      <c r="A32" s="95"/>
      <c r="B32" s="95"/>
      <c r="C32" s="112"/>
      <c r="D32" s="113"/>
      <c r="E32" s="34"/>
      <c r="F32" s="113"/>
      <c r="G32" s="34"/>
      <c r="H32" s="113"/>
      <c r="I32" s="34"/>
      <c r="J32" s="113"/>
      <c r="K32" s="34"/>
      <c r="L32" s="113"/>
      <c r="M32" s="34"/>
      <c r="N32" s="113"/>
      <c r="O32" s="34"/>
      <c r="P32" s="113"/>
      <c r="Q32" s="34"/>
      <c r="R32" s="113"/>
      <c r="S32" s="34"/>
      <c r="T32" s="113"/>
      <c r="U32" s="34"/>
      <c r="V32" s="113"/>
      <c r="W32" s="34"/>
      <c r="X32" s="113"/>
      <c r="Y32" s="34"/>
      <c r="Z32" s="113"/>
      <c r="AA32" s="34"/>
      <c r="AB32" s="113"/>
      <c r="AC32" s="34"/>
      <c r="AD32" s="113"/>
      <c r="AE32" s="34"/>
      <c r="AF32" s="113"/>
      <c r="AG32" s="34"/>
      <c r="AH32" s="113"/>
      <c r="AI32" s="34"/>
      <c r="AJ32" s="113"/>
      <c r="AK32" s="34"/>
      <c r="AL32" s="113"/>
      <c r="AM32" s="34"/>
      <c r="AN32" s="113"/>
      <c r="AO32" s="34"/>
      <c r="AP32" s="113"/>
    </row>
    <row r="33" spans="1:42">
      <c r="A33" s="95"/>
      <c r="B33" s="95"/>
      <c r="C33" s="112"/>
      <c r="D33" s="113"/>
      <c r="E33" s="34"/>
      <c r="F33" s="113"/>
      <c r="G33" s="34"/>
      <c r="H33" s="113"/>
      <c r="I33" s="34"/>
      <c r="J33" s="113"/>
      <c r="K33" s="34"/>
      <c r="L33" s="113"/>
      <c r="M33" s="34"/>
      <c r="N33" s="113"/>
      <c r="O33" s="34"/>
      <c r="P33" s="113"/>
      <c r="Q33" s="34"/>
      <c r="R33" s="113"/>
      <c r="S33" s="34"/>
      <c r="T33" s="113"/>
      <c r="U33" s="34"/>
      <c r="V33" s="113"/>
      <c r="W33" s="34"/>
      <c r="X33" s="113"/>
      <c r="Y33" s="34"/>
      <c r="Z33" s="113"/>
      <c r="AA33" s="34"/>
      <c r="AB33" s="113"/>
      <c r="AC33" s="34"/>
      <c r="AD33" s="113"/>
      <c r="AE33" s="34"/>
      <c r="AF33" s="113"/>
      <c r="AG33" s="34"/>
      <c r="AH33" s="113"/>
      <c r="AI33" s="34"/>
      <c r="AJ33" s="113"/>
      <c r="AK33" s="34"/>
      <c r="AL33" s="113"/>
      <c r="AM33" s="34"/>
      <c r="AN33" s="113"/>
      <c r="AO33" s="34"/>
      <c r="AP33" s="113"/>
    </row>
    <row r="34" spans="1:42">
      <c r="A34" s="95"/>
      <c r="B34" s="95"/>
      <c r="C34" s="112"/>
      <c r="D34" s="113"/>
      <c r="E34" s="34"/>
      <c r="F34" s="113"/>
      <c r="G34" s="34"/>
      <c r="H34" s="113"/>
      <c r="I34" s="34"/>
      <c r="J34" s="113"/>
      <c r="K34" s="34"/>
      <c r="L34" s="113"/>
      <c r="M34" s="34"/>
      <c r="N34" s="113"/>
      <c r="O34" s="34"/>
      <c r="P34" s="113"/>
      <c r="Q34" s="34"/>
      <c r="R34" s="113"/>
      <c r="S34" s="34"/>
      <c r="T34" s="113"/>
      <c r="U34" s="34"/>
      <c r="V34" s="113"/>
      <c r="W34" s="34"/>
      <c r="X34" s="113"/>
      <c r="Y34" s="34"/>
      <c r="Z34" s="113"/>
      <c r="AA34" s="34"/>
      <c r="AB34" s="113"/>
      <c r="AC34" s="34"/>
      <c r="AD34" s="113"/>
      <c r="AE34" s="34"/>
      <c r="AF34" s="113"/>
      <c r="AG34" s="34"/>
      <c r="AH34" s="113"/>
      <c r="AI34" s="34"/>
      <c r="AJ34" s="113"/>
      <c r="AK34" s="34"/>
      <c r="AL34" s="113"/>
      <c r="AM34" s="34"/>
      <c r="AN34" s="113"/>
      <c r="AO34" s="34"/>
      <c r="AP34" s="113"/>
    </row>
    <row r="35" spans="1:42">
      <c r="A35" s="95"/>
      <c r="B35" s="95"/>
      <c r="C35" s="112"/>
      <c r="D35" s="113"/>
      <c r="E35" s="34"/>
      <c r="F35" s="113"/>
      <c r="G35" s="34"/>
      <c r="H35" s="113"/>
      <c r="I35" s="34"/>
      <c r="J35" s="113"/>
      <c r="K35" s="34"/>
      <c r="L35" s="113"/>
      <c r="M35" s="34"/>
      <c r="N35" s="113"/>
      <c r="O35" s="34"/>
      <c r="P35" s="113"/>
      <c r="Q35" s="34"/>
      <c r="R35" s="113"/>
      <c r="S35" s="34"/>
      <c r="T35" s="113"/>
      <c r="U35" s="34"/>
      <c r="V35" s="113"/>
      <c r="W35" s="34"/>
      <c r="X35" s="113"/>
      <c r="Y35" s="34"/>
      <c r="Z35" s="113"/>
      <c r="AA35" s="34"/>
      <c r="AB35" s="113"/>
      <c r="AC35" s="34"/>
      <c r="AD35" s="113"/>
      <c r="AE35" s="34"/>
      <c r="AF35" s="113"/>
      <c r="AG35" s="34"/>
      <c r="AH35" s="113"/>
      <c r="AI35" s="34"/>
      <c r="AJ35" s="113"/>
      <c r="AK35" s="34"/>
      <c r="AL35" s="113"/>
      <c r="AM35" s="34"/>
      <c r="AN35" s="113"/>
      <c r="AO35" s="34"/>
      <c r="AP35" s="113"/>
    </row>
    <row r="36" spans="1:42">
      <c r="A36" s="95"/>
      <c r="B36" s="95"/>
      <c r="C36" s="112"/>
      <c r="D36" s="113"/>
      <c r="E36" s="34"/>
      <c r="F36" s="113"/>
      <c r="G36" s="34"/>
      <c r="H36" s="113"/>
      <c r="I36" s="34"/>
      <c r="J36" s="113"/>
      <c r="K36" s="34"/>
      <c r="L36" s="113"/>
      <c r="M36" s="34"/>
      <c r="N36" s="113"/>
      <c r="O36" s="34"/>
      <c r="P36" s="113"/>
      <c r="Q36" s="34"/>
      <c r="R36" s="113"/>
      <c r="S36" s="34"/>
      <c r="T36" s="113"/>
      <c r="U36" s="34"/>
      <c r="V36" s="113"/>
      <c r="W36" s="34"/>
      <c r="X36" s="113"/>
      <c r="Y36" s="34"/>
      <c r="Z36" s="113"/>
      <c r="AA36" s="34"/>
      <c r="AB36" s="113"/>
      <c r="AC36" s="34"/>
      <c r="AD36" s="113"/>
      <c r="AE36" s="34"/>
      <c r="AF36" s="113"/>
      <c r="AG36" s="34"/>
      <c r="AH36" s="113"/>
      <c r="AI36" s="34"/>
      <c r="AJ36" s="113"/>
      <c r="AK36" s="34"/>
      <c r="AL36" s="113"/>
      <c r="AM36" s="34"/>
      <c r="AN36" s="113"/>
      <c r="AO36" s="34"/>
      <c r="AP36" s="113"/>
    </row>
    <row r="37" spans="1:42">
      <c r="A37" s="95"/>
      <c r="B37" s="95"/>
      <c r="C37" s="112"/>
      <c r="D37" s="113"/>
      <c r="E37" s="34"/>
      <c r="F37" s="113"/>
      <c r="G37" s="34"/>
      <c r="H37" s="113"/>
      <c r="I37" s="34"/>
      <c r="J37" s="113"/>
      <c r="K37" s="34"/>
      <c r="L37" s="113"/>
      <c r="M37" s="34"/>
      <c r="N37" s="113"/>
      <c r="O37" s="34"/>
      <c r="P37" s="113"/>
      <c r="Q37" s="34"/>
      <c r="R37" s="113"/>
      <c r="S37" s="34"/>
      <c r="T37" s="113"/>
      <c r="U37" s="34"/>
      <c r="V37" s="113"/>
      <c r="W37" s="34"/>
      <c r="X37" s="113"/>
      <c r="Y37" s="34"/>
      <c r="Z37" s="113"/>
      <c r="AA37" s="34"/>
      <c r="AB37" s="113"/>
      <c r="AC37" s="34"/>
      <c r="AD37" s="113"/>
      <c r="AE37" s="34"/>
      <c r="AF37" s="113"/>
      <c r="AG37" s="34"/>
      <c r="AH37" s="113"/>
      <c r="AI37" s="34"/>
      <c r="AJ37" s="113"/>
      <c r="AK37" s="34"/>
      <c r="AL37" s="113"/>
      <c r="AM37" s="34"/>
      <c r="AN37" s="113"/>
      <c r="AO37" s="34"/>
      <c r="AP37" s="113"/>
    </row>
    <row r="38" spans="1:42">
      <c r="A38" s="95"/>
      <c r="B38" s="95"/>
      <c r="C38" s="112"/>
      <c r="D38" s="113"/>
      <c r="E38" s="34"/>
      <c r="F38" s="113"/>
      <c r="G38" s="34"/>
      <c r="H38" s="113"/>
      <c r="I38" s="34"/>
      <c r="J38" s="113"/>
      <c r="K38" s="34"/>
      <c r="L38" s="113"/>
      <c r="M38" s="34"/>
      <c r="N38" s="113"/>
      <c r="O38" s="34"/>
      <c r="P38" s="113"/>
      <c r="Q38" s="34"/>
      <c r="R38" s="113"/>
      <c r="S38" s="34"/>
      <c r="T38" s="113"/>
      <c r="U38" s="34"/>
      <c r="V38" s="113"/>
      <c r="W38" s="34"/>
      <c r="X38" s="113"/>
      <c r="Y38" s="34"/>
      <c r="Z38" s="113"/>
      <c r="AA38" s="34"/>
      <c r="AB38" s="113"/>
      <c r="AC38" s="34"/>
      <c r="AD38" s="113"/>
      <c r="AE38" s="34"/>
      <c r="AF38" s="113"/>
      <c r="AG38" s="34"/>
      <c r="AH38" s="113"/>
      <c r="AI38" s="34"/>
      <c r="AJ38" s="113"/>
      <c r="AK38" s="34"/>
      <c r="AL38" s="113"/>
      <c r="AM38" s="34"/>
      <c r="AN38" s="113"/>
      <c r="AO38" s="34"/>
      <c r="AP38" s="113"/>
    </row>
    <row r="39" spans="1:42">
      <c r="A39" s="95"/>
      <c r="B39" s="95"/>
      <c r="C39" s="112"/>
      <c r="D39" s="113"/>
      <c r="E39" s="34"/>
      <c r="F39" s="113"/>
      <c r="G39" s="34"/>
      <c r="H39" s="113"/>
      <c r="I39" s="34"/>
      <c r="J39" s="113"/>
      <c r="K39" s="34"/>
      <c r="L39" s="113"/>
      <c r="M39" s="34"/>
      <c r="N39" s="113"/>
      <c r="O39" s="34"/>
      <c r="P39" s="113"/>
      <c r="Q39" s="34"/>
      <c r="R39" s="113"/>
      <c r="S39" s="34"/>
      <c r="T39" s="113"/>
      <c r="U39" s="34"/>
      <c r="V39" s="113"/>
      <c r="W39" s="34"/>
      <c r="X39" s="113"/>
      <c r="Y39" s="34"/>
      <c r="Z39" s="113"/>
      <c r="AA39" s="34"/>
      <c r="AB39" s="113"/>
      <c r="AC39" s="34"/>
      <c r="AD39" s="113"/>
      <c r="AE39" s="34"/>
      <c r="AF39" s="113"/>
      <c r="AG39" s="34"/>
      <c r="AH39" s="113"/>
      <c r="AI39" s="34"/>
      <c r="AJ39" s="113"/>
      <c r="AK39" s="34"/>
      <c r="AL39" s="113"/>
      <c r="AM39" s="34"/>
      <c r="AN39" s="113"/>
      <c r="AO39" s="34"/>
      <c r="AP39" s="113"/>
    </row>
    <row r="40" spans="1:42">
      <c r="A40" s="95"/>
      <c r="B40" s="95"/>
      <c r="C40" s="112"/>
      <c r="D40" s="113"/>
      <c r="E40" s="34"/>
      <c r="F40" s="113"/>
      <c r="G40" s="34"/>
      <c r="H40" s="113"/>
      <c r="I40" s="34"/>
      <c r="J40" s="113"/>
      <c r="K40" s="34"/>
      <c r="L40" s="113"/>
      <c r="M40" s="34"/>
      <c r="N40" s="113"/>
      <c r="O40" s="34"/>
      <c r="P40" s="113"/>
      <c r="Q40" s="34"/>
      <c r="R40" s="113"/>
      <c r="S40" s="34"/>
      <c r="T40" s="113"/>
      <c r="U40" s="34"/>
      <c r="V40" s="113"/>
      <c r="W40" s="34"/>
      <c r="X40" s="113"/>
      <c r="Y40" s="34"/>
      <c r="Z40" s="113"/>
      <c r="AA40" s="34"/>
      <c r="AB40" s="113"/>
      <c r="AC40" s="34"/>
      <c r="AD40" s="113"/>
      <c r="AE40" s="34"/>
      <c r="AF40" s="113"/>
      <c r="AG40" s="34"/>
      <c r="AH40" s="113"/>
      <c r="AI40" s="34"/>
      <c r="AJ40" s="113"/>
      <c r="AK40" s="34"/>
      <c r="AL40" s="113"/>
      <c r="AM40" s="34"/>
      <c r="AN40" s="113"/>
      <c r="AO40" s="34"/>
      <c r="AP40" s="113"/>
    </row>
    <row r="41" spans="1:42">
      <c r="A41" s="95"/>
      <c r="B41" s="95"/>
      <c r="C41" s="112"/>
      <c r="D41" s="113"/>
      <c r="E41" s="34"/>
      <c r="F41" s="113"/>
      <c r="G41" s="34"/>
      <c r="H41" s="113"/>
      <c r="I41" s="34"/>
      <c r="J41" s="113"/>
      <c r="K41" s="34"/>
      <c r="L41" s="113"/>
      <c r="M41" s="34"/>
      <c r="N41" s="113"/>
      <c r="O41" s="34"/>
      <c r="P41" s="113"/>
      <c r="Q41" s="34"/>
      <c r="R41" s="113"/>
      <c r="S41" s="34"/>
      <c r="T41" s="113"/>
      <c r="U41" s="34"/>
      <c r="V41" s="113"/>
      <c r="W41" s="34"/>
      <c r="X41" s="113"/>
      <c r="Y41" s="34"/>
      <c r="Z41" s="113"/>
      <c r="AA41" s="34"/>
      <c r="AB41" s="113"/>
      <c r="AC41" s="34"/>
      <c r="AD41" s="113"/>
      <c r="AE41" s="34"/>
      <c r="AF41" s="113"/>
      <c r="AG41" s="34"/>
      <c r="AH41" s="113"/>
      <c r="AI41" s="34"/>
      <c r="AJ41" s="113"/>
      <c r="AK41" s="34"/>
      <c r="AL41" s="113"/>
      <c r="AM41" s="34"/>
      <c r="AN41" s="113"/>
      <c r="AO41" s="34"/>
      <c r="AP41" s="113"/>
    </row>
    <row r="42" spans="1:42">
      <c r="A42" s="95"/>
      <c r="B42" s="95"/>
      <c r="C42" s="112"/>
      <c r="D42" s="113"/>
      <c r="E42" s="34"/>
      <c r="F42" s="113"/>
      <c r="G42" s="34"/>
      <c r="H42" s="113"/>
      <c r="I42" s="34"/>
      <c r="J42" s="113"/>
      <c r="K42" s="34"/>
      <c r="L42" s="113"/>
      <c r="M42" s="34"/>
      <c r="N42" s="113"/>
      <c r="O42" s="34"/>
      <c r="P42" s="113"/>
      <c r="Q42" s="34"/>
      <c r="R42" s="113"/>
      <c r="S42" s="34"/>
      <c r="T42" s="113"/>
      <c r="U42" s="34"/>
      <c r="V42" s="113"/>
      <c r="W42" s="34"/>
      <c r="X42" s="113"/>
      <c r="Y42" s="34"/>
      <c r="Z42" s="113"/>
      <c r="AA42" s="34"/>
      <c r="AB42" s="113"/>
      <c r="AC42" s="34"/>
      <c r="AD42" s="113"/>
      <c r="AE42" s="34"/>
      <c r="AF42" s="113"/>
      <c r="AG42" s="34"/>
      <c r="AH42" s="113"/>
      <c r="AI42" s="34"/>
      <c r="AJ42" s="113"/>
      <c r="AK42" s="34"/>
      <c r="AL42" s="113"/>
      <c r="AM42" s="34"/>
      <c r="AN42" s="113"/>
      <c r="AO42" s="34"/>
      <c r="AP42" s="113"/>
    </row>
    <row r="43" spans="1:42">
      <c r="A43" s="95"/>
      <c r="B43" s="95"/>
      <c r="C43" s="112"/>
      <c r="D43" s="113"/>
      <c r="E43" s="34"/>
      <c r="F43" s="113"/>
      <c r="G43" s="34"/>
      <c r="H43" s="113"/>
      <c r="I43" s="34"/>
      <c r="J43" s="113"/>
      <c r="K43" s="34"/>
      <c r="L43" s="113"/>
      <c r="M43" s="34"/>
      <c r="N43" s="113"/>
      <c r="O43" s="34"/>
      <c r="P43" s="113"/>
      <c r="Q43" s="34"/>
      <c r="R43" s="113"/>
      <c r="S43" s="34"/>
      <c r="T43" s="113"/>
      <c r="U43" s="34"/>
      <c r="V43" s="113"/>
      <c r="W43" s="34"/>
      <c r="X43" s="113"/>
      <c r="Y43" s="34"/>
      <c r="Z43" s="113"/>
      <c r="AA43" s="34"/>
      <c r="AB43" s="113"/>
      <c r="AC43" s="34"/>
      <c r="AD43" s="113"/>
      <c r="AE43" s="34"/>
      <c r="AF43" s="113"/>
      <c r="AG43" s="34"/>
      <c r="AH43" s="113"/>
      <c r="AI43" s="34"/>
      <c r="AJ43" s="113"/>
      <c r="AK43" s="34"/>
      <c r="AL43" s="113"/>
      <c r="AM43" s="34"/>
      <c r="AN43" s="113"/>
      <c r="AO43" s="34"/>
      <c r="AP43" s="113"/>
    </row>
    <row r="44" spans="1:42">
      <c r="A44" s="95"/>
      <c r="B44" s="95"/>
      <c r="C44" s="112"/>
      <c r="D44" s="113"/>
      <c r="E44" s="34"/>
      <c r="F44" s="113"/>
      <c r="G44" s="34"/>
      <c r="H44" s="113"/>
      <c r="I44" s="34"/>
      <c r="J44" s="113"/>
      <c r="K44" s="34"/>
      <c r="L44" s="113"/>
      <c r="M44" s="34"/>
      <c r="N44" s="113"/>
      <c r="O44" s="34"/>
      <c r="P44" s="113"/>
      <c r="Q44" s="34"/>
      <c r="R44" s="113"/>
      <c r="S44" s="34"/>
      <c r="T44" s="113"/>
      <c r="U44" s="34"/>
      <c r="V44" s="113"/>
      <c r="W44" s="34"/>
      <c r="X44" s="113"/>
      <c r="Y44" s="34"/>
      <c r="Z44" s="113"/>
      <c r="AA44" s="34"/>
      <c r="AB44" s="113"/>
      <c r="AC44" s="34"/>
      <c r="AD44" s="113"/>
      <c r="AE44" s="34"/>
      <c r="AF44" s="113"/>
      <c r="AG44" s="34"/>
      <c r="AH44" s="113"/>
      <c r="AI44" s="34"/>
      <c r="AJ44" s="113"/>
      <c r="AK44" s="34"/>
      <c r="AL44" s="113"/>
      <c r="AM44" s="34"/>
      <c r="AN44" s="113"/>
      <c r="AO44" s="34"/>
      <c r="AP44" s="113"/>
    </row>
    <row r="45" spans="1:42">
      <c r="A45" s="95"/>
      <c r="B45" s="95"/>
      <c r="C45" s="112"/>
      <c r="D45" s="113"/>
      <c r="E45" s="34"/>
      <c r="F45" s="113"/>
      <c r="G45" s="34"/>
      <c r="H45" s="113"/>
      <c r="I45" s="34"/>
      <c r="J45" s="113"/>
      <c r="K45" s="34"/>
      <c r="L45" s="113"/>
      <c r="M45" s="34"/>
      <c r="N45" s="113"/>
      <c r="O45" s="34"/>
      <c r="P45" s="113"/>
      <c r="Q45" s="34"/>
      <c r="R45" s="113"/>
      <c r="S45" s="34"/>
      <c r="T45" s="113"/>
      <c r="U45" s="34"/>
      <c r="V45" s="113"/>
      <c r="W45" s="34"/>
      <c r="X45" s="113"/>
      <c r="Y45" s="34"/>
      <c r="Z45" s="113"/>
      <c r="AA45" s="34"/>
      <c r="AB45" s="113"/>
      <c r="AC45" s="34"/>
      <c r="AD45" s="113"/>
      <c r="AE45" s="34"/>
      <c r="AF45" s="113"/>
      <c r="AG45" s="34"/>
      <c r="AH45" s="113"/>
      <c r="AI45" s="34"/>
      <c r="AJ45" s="113"/>
      <c r="AK45" s="34"/>
      <c r="AL45" s="113"/>
      <c r="AM45" s="34"/>
      <c r="AN45" s="113"/>
      <c r="AO45" s="34"/>
      <c r="AP45" s="113"/>
    </row>
    <row r="46" spans="1:42">
      <c r="A46" s="95"/>
      <c r="B46" s="95"/>
      <c r="C46" s="112"/>
      <c r="D46" s="113"/>
      <c r="E46" s="34"/>
      <c r="F46" s="113"/>
      <c r="G46" s="34"/>
      <c r="H46" s="113"/>
      <c r="I46" s="34"/>
      <c r="J46" s="113"/>
      <c r="K46" s="34"/>
      <c r="L46" s="113"/>
      <c r="M46" s="34"/>
      <c r="N46" s="113"/>
      <c r="O46" s="34"/>
      <c r="P46" s="113"/>
      <c r="Q46" s="34"/>
      <c r="R46" s="113"/>
      <c r="S46" s="34"/>
      <c r="T46" s="113"/>
      <c r="U46" s="34"/>
      <c r="V46" s="113"/>
      <c r="W46" s="34"/>
      <c r="X46" s="113"/>
      <c r="Y46" s="34"/>
      <c r="Z46" s="113"/>
      <c r="AA46" s="34"/>
      <c r="AB46" s="113"/>
      <c r="AC46" s="34"/>
      <c r="AD46" s="113"/>
      <c r="AE46" s="34"/>
      <c r="AF46" s="113"/>
      <c r="AG46" s="34"/>
      <c r="AH46" s="113"/>
      <c r="AI46" s="34"/>
      <c r="AJ46" s="113"/>
      <c r="AK46" s="34"/>
      <c r="AL46" s="113"/>
      <c r="AM46" s="34"/>
      <c r="AN46" s="113"/>
      <c r="AO46" s="34"/>
      <c r="AP46" s="113"/>
    </row>
    <row r="47" spans="1:42">
      <c r="A47" s="95"/>
      <c r="B47" s="95"/>
      <c r="C47" s="112"/>
      <c r="D47" s="113"/>
      <c r="E47" s="34"/>
      <c r="F47" s="113"/>
      <c r="G47" s="34"/>
      <c r="H47" s="113"/>
      <c r="I47" s="34"/>
      <c r="J47" s="113"/>
      <c r="K47" s="34"/>
      <c r="L47" s="113"/>
      <c r="M47" s="34"/>
      <c r="N47" s="113"/>
      <c r="O47" s="34"/>
      <c r="P47" s="113"/>
      <c r="Q47" s="34"/>
      <c r="R47" s="113"/>
      <c r="S47" s="34"/>
      <c r="T47" s="113"/>
      <c r="U47" s="34"/>
      <c r="V47" s="113"/>
      <c r="W47" s="34"/>
      <c r="X47" s="113"/>
      <c r="Y47" s="34"/>
      <c r="Z47" s="113"/>
      <c r="AA47" s="34"/>
      <c r="AB47" s="113"/>
      <c r="AC47" s="34"/>
      <c r="AD47" s="113"/>
      <c r="AE47" s="34"/>
      <c r="AF47" s="113"/>
      <c r="AG47" s="34"/>
      <c r="AH47" s="113"/>
      <c r="AI47" s="34"/>
      <c r="AJ47" s="113"/>
      <c r="AK47" s="34"/>
      <c r="AL47" s="113"/>
      <c r="AM47" s="34"/>
      <c r="AN47" s="113"/>
      <c r="AO47" s="34"/>
      <c r="AP47" s="113"/>
    </row>
    <row r="48" spans="1:42">
      <c r="A48" s="95"/>
      <c r="B48" s="95"/>
      <c r="C48" s="112"/>
      <c r="D48" s="113"/>
      <c r="E48" s="34"/>
      <c r="F48" s="113"/>
      <c r="G48" s="34"/>
      <c r="H48" s="113"/>
      <c r="I48" s="34"/>
      <c r="J48" s="113"/>
      <c r="K48" s="34"/>
      <c r="L48" s="113"/>
      <c r="M48" s="34"/>
      <c r="N48" s="113"/>
      <c r="O48" s="34"/>
      <c r="P48" s="113"/>
      <c r="Q48" s="34"/>
      <c r="R48" s="113"/>
      <c r="S48" s="34"/>
      <c r="T48" s="113"/>
      <c r="U48" s="34"/>
      <c r="V48" s="113"/>
      <c r="W48" s="34"/>
      <c r="X48" s="113"/>
      <c r="Y48" s="34"/>
      <c r="Z48" s="113"/>
      <c r="AA48" s="34"/>
      <c r="AB48" s="113"/>
      <c r="AC48" s="34"/>
      <c r="AD48" s="113"/>
      <c r="AE48" s="34"/>
      <c r="AF48" s="113"/>
      <c r="AG48" s="34"/>
      <c r="AH48" s="113"/>
      <c r="AI48" s="34"/>
      <c r="AJ48" s="113"/>
      <c r="AK48" s="34"/>
      <c r="AL48" s="113"/>
      <c r="AM48" s="34"/>
      <c r="AN48" s="113"/>
      <c r="AO48" s="34"/>
      <c r="AP48" s="113"/>
    </row>
    <row r="49" spans="1:42">
      <c r="A49" s="95"/>
      <c r="B49" s="95"/>
      <c r="C49" s="112"/>
      <c r="D49" s="113"/>
      <c r="E49" s="34"/>
      <c r="F49" s="113"/>
      <c r="G49" s="34"/>
      <c r="H49" s="113"/>
      <c r="I49" s="34"/>
      <c r="J49" s="113"/>
      <c r="K49" s="34"/>
      <c r="L49" s="113"/>
      <c r="M49" s="34"/>
      <c r="N49" s="113"/>
      <c r="O49" s="34"/>
      <c r="P49" s="113"/>
      <c r="Q49" s="34"/>
      <c r="R49" s="113"/>
      <c r="S49" s="34"/>
      <c r="T49" s="113"/>
      <c r="U49" s="34"/>
      <c r="V49" s="113"/>
      <c r="W49" s="34"/>
      <c r="X49" s="113"/>
      <c r="Y49" s="34"/>
      <c r="Z49" s="113"/>
      <c r="AA49" s="34"/>
      <c r="AB49" s="113"/>
      <c r="AC49" s="34"/>
      <c r="AD49" s="113"/>
      <c r="AE49" s="34"/>
      <c r="AF49" s="113"/>
      <c r="AG49" s="34"/>
      <c r="AH49" s="113"/>
      <c r="AI49" s="34"/>
      <c r="AJ49" s="113"/>
      <c r="AK49" s="34"/>
      <c r="AL49" s="113"/>
      <c r="AM49" s="34"/>
      <c r="AN49" s="113"/>
      <c r="AO49" s="34"/>
      <c r="AP49" s="113"/>
    </row>
    <row r="50" spans="1:42">
      <c r="A50" s="95"/>
      <c r="B50" s="95"/>
      <c r="C50" s="112"/>
      <c r="D50" s="113"/>
      <c r="E50" s="34"/>
      <c r="F50" s="113"/>
      <c r="G50" s="34"/>
      <c r="H50" s="113"/>
      <c r="I50" s="34"/>
      <c r="J50" s="113"/>
      <c r="K50" s="34"/>
      <c r="L50" s="113"/>
      <c r="M50" s="34"/>
      <c r="N50" s="113"/>
      <c r="O50" s="34"/>
      <c r="P50" s="113"/>
      <c r="Q50" s="34"/>
      <c r="R50" s="113"/>
      <c r="S50" s="34"/>
      <c r="T50" s="113"/>
      <c r="U50" s="34"/>
      <c r="V50" s="113"/>
      <c r="W50" s="34"/>
      <c r="X50" s="113"/>
      <c r="Y50" s="34"/>
      <c r="Z50" s="113"/>
      <c r="AA50" s="34"/>
      <c r="AB50" s="113"/>
      <c r="AC50" s="34"/>
      <c r="AD50" s="113"/>
      <c r="AE50" s="34"/>
      <c r="AF50" s="113"/>
      <c r="AG50" s="34"/>
      <c r="AH50" s="113"/>
      <c r="AI50" s="34"/>
      <c r="AJ50" s="113"/>
      <c r="AK50" s="34"/>
      <c r="AL50" s="113"/>
      <c r="AM50" s="34"/>
      <c r="AN50" s="113"/>
      <c r="AO50" s="34"/>
      <c r="AP50" s="113"/>
    </row>
    <row r="51" spans="1:42">
      <c r="A51" s="95"/>
      <c r="B51" s="95"/>
      <c r="C51" s="112"/>
      <c r="D51" s="113"/>
      <c r="E51" s="34"/>
      <c r="F51" s="113"/>
      <c r="G51" s="34"/>
      <c r="H51" s="113"/>
      <c r="I51" s="34"/>
      <c r="J51" s="113"/>
      <c r="K51" s="34"/>
      <c r="L51" s="113"/>
      <c r="M51" s="34"/>
      <c r="N51" s="113"/>
      <c r="O51" s="34"/>
      <c r="P51" s="113"/>
      <c r="Q51" s="34"/>
      <c r="R51" s="113"/>
      <c r="S51" s="34"/>
      <c r="T51" s="113"/>
      <c r="U51" s="34"/>
      <c r="V51" s="113"/>
      <c r="W51" s="34"/>
      <c r="X51" s="113"/>
      <c r="Y51" s="34"/>
      <c r="Z51" s="113"/>
      <c r="AA51" s="34"/>
      <c r="AB51" s="113"/>
      <c r="AC51" s="34"/>
      <c r="AD51" s="113"/>
      <c r="AE51" s="34"/>
      <c r="AF51" s="113"/>
      <c r="AG51" s="34"/>
      <c r="AH51" s="113"/>
      <c r="AI51" s="34"/>
      <c r="AJ51" s="113"/>
      <c r="AK51" s="34"/>
      <c r="AL51" s="113"/>
      <c r="AM51" s="34"/>
      <c r="AN51" s="113"/>
      <c r="AO51" s="34"/>
      <c r="AP51" s="113"/>
    </row>
    <row r="52" spans="1:42">
      <c r="A52" s="95"/>
      <c r="B52" s="95"/>
      <c r="C52" s="112"/>
      <c r="D52" s="113"/>
      <c r="E52" s="34"/>
      <c r="F52" s="113"/>
      <c r="G52" s="34"/>
      <c r="H52" s="113"/>
      <c r="I52" s="34"/>
      <c r="J52" s="113"/>
      <c r="K52" s="34"/>
      <c r="L52" s="113"/>
      <c r="M52" s="34"/>
      <c r="N52" s="113"/>
      <c r="O52" s="34"/>
      <c r="P52" s="113"/>
      <c r="Q52" s="34"/>
      <c r="R52" s="113"/>
      <c r="S52" s="34"/>
      <c r="T52" s="113"/>
      <c r="U52" s="34"/>
      <c r="V52" s="113"/>
      <c r="W52" s="34"/>
      <c r="X52" s="113"/>
      <c r="Y52" s="34"/>
      <c r="Z52" s="113"/>
      <c r="AA52" s="34"/>
      <c r="AB52" s="113"/>
      <c r="AC52" s="34"/>
      <c r="AD52" s="113"/>
      <c r="AE52" s="34"/>
      <c r="AF52" s="113"/>
      <c r="AG52" s="34"/>
      <c r="AH52" s="113"/>
      <c r="AI52" s="34"/>
      <c r="AJ52" s="113"/>
      <c r="AK52" s="34"/>
      <c r="AL52" s="113"/>
      <c r="AM52" s="34"/>
      <c r="AN52" s="113"/>
      <c r="AO52" s="34"/>
      <c r="AP52" s="113"/>
    </row>
    <row r="53" spans="1:42">
      <c r="A53" s="95"/>
      <c r="B53" s="95"/>
      <c r="C53" s="112"/>
      <c r="D53" s="113"/>
      <c r="E53" s="34"/>
      <c r="F53" s="113"/>
      <c r="G53" s="34"/>
      <c r="H53" s="113"/>
      <c r="I53" s="34"/>
      <c r="J53" s="113"/>
      <c r="K53" s="34"/>
      <c r="L53" s="113"/>
      <c r="M53" s="34"/>
      <c r="N53" s="113"/>
      <c r="O53" s="34"/>
      <c r="P53" s="113"/>
      <c r="Q53" s="34"/>
      <c r="R53" s="113"/>
      <c r="S53" s="34"/>
      <c r="T53" s="113"/>
      <c r="U53" s="34"/>
      <c r="V53" s="113"/>
      <c r="W53" s="34"/>
      <c r="X53" s="113"/>
      <c r="Y53" s="34"/>
      <c r="Z53" s="113"/>
      <c r="AA53" s="34"/>
      <c r="AB53" s="113"/>
      <c r="AC53" s="34"/>
      <c r="AD53" s="113"/>
      <c r="AE53" s="34"/>
      <c r="AF53" s="113"/>
      <c r="AG53" s="34"/>
      <c r="AH53" s="113"/>
      <c r="AI53" s="34"/>
      <c r="AJ53" s="113"/>
      <c r="AK53" s="34"/>
      <c r="AL53" s="113"/>
      <c r="AM53" s="34"/>
      <c r="AN53" s="113"/>
      <c r="AO53" s="34"/>
      <c r="AP53" s="113"/>
    </row>
    <row r="54" spans="1:42">
      <c r="A54" s="95"/>
      <c r="B54" s="95"/>
      <c r="C54" s="112"/>
      <c r="D54" s="113"/>
      <c r="E54" s="34"/>
      <c r="F54" s="113"/>
      <c r="G54" s="34"/>
      <c r="H54" s="113"/>
      <c r="I54" s="34"/>
      <c r="J54" s="113"/>
      <c r="K54" s="34"/>
      <c r="L54" s="113"/>
      <c r="M54" s="34"/>
      <c r="N54" s="113"/>
      <c r="O54" s="34"/>
      <c r="P54" s="113"/>
      <c r="Q54" s="34"/>
      <c r="R54" s="113"/>
      <c r="S54" s="34"/>
      <c r="T54" s="113"/>
      <c r="U54" s="34"/>
      <c r="V54" s="113"/>
      <c r="W54" s="34"/>
      <c r="X54" s="113"/>
      <c r="Y54" s="34"/>
      <c r="Z54" s="113"/>
      <c r="AA54" s="34"/>
      <c r="AB54" s="113"/>
      <c r="AC54" s="34"/>
      <c r="AD54" s="113"/>
      <c r="AE54" s="34"/>
      <c r="AF54" s="113"/>
      <c r="AG54" s="34"/>
      <c r="AH54" s="113"/>
      <c r="AI54" s="34"/>
      <c r="AJ54" s="113"/>
      <c r="AK54" s="34"/>
      <c r="AL54" s="113"/>
      <c r="AM54" s="34"/>
      <c r="AN54" s="113"/>
      <c r="AO54" s="34"/>
      <c r="AP54" s="113"/>
    </row>
    <row r="55" spans="1:42">
      <c r="A55" s="95"/>
      <c r="B55" s="95"/>
      <c r="C55" s="112"/>
      <c r="D55" s="113"/>
      <c r="E55" s="34"/>
      <c r="F55" s="113"/>
      <c r="G55" s="34"/>
      <c r="H55" s="113"/>
      <c r="I55" s="34"/>
      <c r="J55" s="113"/>
      <c r="K55" s="34"/>
      <c r="L55" s="113"/>
      <c r="M55" s="34"/>
      <c r="N55" s="113"/>
      <c r="O55" s="34"/>
      <c r="P55" s="113"/>
      <c r="Q55" s="34"/>
      <c r="R55" s="113"/>
      <c r="S55" s="34"/>
      <c r="T55" s="113"/>
      <c r="U55" s="34"/>
      <c r="V55" s="113"/>
      <c r="W55" s="34"/>
      <c r="X55" s="113"/>
      <c r="Y55" s="34"/>
      <c r="Z55" s="113"/>
      <c r="AA55" s="34"/>
      <c r="AB55" s="113"/>
      <c r="AC55" s="34"/>
      <c r="AD55" s="113"/>
      <c r="AE55" s="34"/>
      <c r="AF55" s="113"/>
      <c r="AG55" s="34"/>
      <c r="AH55" s="113"/>
      <c r="AI55" s="34"/>
      <c r="AJ55" s="113"/>
      <c r="AK55" s="34"/>
      <c r="AL55" s="113"/>
      <c r="AM55" s="34"/>
      <c r="AN55" s="113"/>
      <c r="AO55" s="34"/>
      <c r="AP55" s="113"/>
    </row>
    <row r="56" spans="1:42">
      <c r="A56" s="95"/>
      <c r="B56" s="95"/>
      <c r="C56" s="112"/>
      <c r="D56" s="113"/>
      <c r="E56" s="34"/>
      <c r="F56" s="113"/>
      <c r="G56" s="34"/>
      <c r="H56" s="113"/>
      <c r="I56" s="34"/>
      <c r="J56" s="113"/>
      <c r="K56" s="34"/>
      <c r="L56" s="113"/>
      <c r="M56" s="34"/>
      <c r="N56" s="113"/>
      <c r="O56" s="34"/>
      <c r="P56" s="113"/>
      <c r="Q56" s="34"/>
      <c r="R56" s="113"/>
      <c r="S56" s="34"/>
      <c r="T56" s="113"/>
      <c r="U56" s="34"/>
      <c r="V56" s="113"/>
      <c r="W56" s="34"/>
      <c r="X56" s="113"/>
      <c r="Y56" s="34"/>
      <c r="Z56" s="113"/>
      <c r="AA56" s="34"/>
      <c r="AB56" s="113"/>
      <c r="AC56" s="34"/>
      <c r="AD56" s="113"/>
      <c r="AE56" s="34"/>
      <c r="AF56" s="113"/>
      <c r="AG56" s="34"/>
      <c r="AH56" s="113"/>
      <c r="AI56" s="34"/>
      <c r="AJ56" s="113"/>
      <c r="AK56" s="34"/>
      <c r="AL56" s="113"/>
      <c r="AM56" s="34"/>
      <c r="AN56" s="113"/>
      <c r="AO56" s="34"/>
      <c r="AP56" s="113"/>
    </row>
    <row r="57" spans="1:42">
      <c r="A57" s="95"/>
      <c r="B57" s="95"/>
      <c r="C57" s="112"/>
      <c r="D57" s="113"/>
      <c r="E57" s="34"/>
      <c r="F57" s="113"/>
      <c r="G57" s="34"/>
      <c r="H57" s="113"/>
      <c r="I57" s="34"/>
      <c r="J57" s="113"/>
      <c r="K57" s="34"/>
      <c r="L57" s="113"/>
      <c r="M57" s="34"/>
      <c r="N57" s="113"/>
      <c r="O57" s="34"/>
      <c r="P57" s="113"/>
      <c r="Q57" s="34"/>
      <c r="R57" s="113"/>
      <c r="S57" s="34"/>
      <c r="T57" s="113"/>
      <c r="U57" s="34"/>
      <c r="V57" s="113"/>
      <c r="W57" s="34"/>
      <c r="X57" s="113"/>
      <c r="Y57" s="34"/>
      <c r="Z57" s="113"/>
      <c r="AA57" s="34"/>
      <c r="AB57" s="113"/>
      <c r="AC57" s="34"/>
      <c r="AD57" s="113"/>
      <c r="AE57" s="34"/>
      <c r="AF57" s="113"/>
      <c r="AG57" s="34"/>
      <c r="AH57" s="113"/>
      <c r="AI57" s="34"/>
      <c r="AJ57" s="113"/>
      <c r="AK57" s="34"/>
      <c r="AL57" s="113"/>
      <c r="AM57" s="34"/>
      <c r="AN57" s="113"/>
      <c r="AO57" s="34"/>
      <c r="AP57" s="113"/>
    </row>
    <row r="58" spans="1:42">
      <c r="A58" s="95"/>
      <c r="B58" s="95"/>
      <c r="C58" s="112"/>
      <c r="D58" s="113"/>
      <c r="E58" s="34"/>
      <c r="F58" s="113"/>
      <c r="G58" s="34"/>
      <c r="H58" s="113"/>
      <c r="I58" s="34"/>
      <c r="J58" s="113"/>
      <c r="K58" s="34"/>
      <c r="L58" s="113"/>
      <c r="M58" s="34"/>
      <c r="N58" s="113"/>
      <c r="O58" s="34"/>
      <c r="P58" s="113"/>
      <c r="Q58" s="34"/>
      <c r="R58" s="113"/>
      <c r="S58" s="34"/>
      <c r="T58" s="113"/>
      <c r="U58" s="34"/>
      <c r="V58" s="113"/>
      <c r="W58" s="34"/>
      <c r="X58" s="113"/>
      <c r="Y58" s="34"/>
      <c r="Z58" s="113"/>
      <c r="AA58" s="34"/>
      <c r="AB58" s="113"/>
      <c r="AC58" s="34"/>
      <c r="AD58" s="113"/>
      <c r="AE58" s="34"/>
      <c r="AF58" s="113"/>
      <c r="AG58" s="34"/>
      <c r="AH58" s="113"/>
      <c r="AI58" s="34"/>
      <c r="AJ58" s="113"/>
      <c r="AK58" s="34"/>
      <c r="AL58" s="113"/>
      <c r="AM58" s="34"/>
      <c r="AN58" s="113"/>
      <c r="AO58" s="34"/>
      <c r="AP58" s="113"/>
    </row>
    <row r="59" spans="1:42">
      <c r="A59" s="95"/>
      <c r="B59" s="95"/>
      <c r="C59" s="112"/>
      <c r="D59" s="113"/>
      <c r="E59" s="34"/>
      <c r="F59" s="113"/>
      <c r="G59" s="34"/>
      <c r="H59" s="113"/>
      <c r="I59" s="34"/>
      <c r="J59" s="113"/>
      <c r="K59" s="34"/>
      <c r="L59" s="113"/>
      <c r="M59" s="34"/>
      <c r="N59" s="113"/>
      <c r="O59" s="34"/>
      <c r="P59" s="113"/>
      <c r="Q59" s="34"/>
      <c r="R59" s="113"/>
      <c r="S59" s="34"/>
      <c r="T59" s="113"/>
      <c r="U59" s="34"/>
      <c r="V59" s="113"/>
      <c r="W59" s="34"/>
      <c r="X59" s="113"/>
      <c r="Y59" s="34"/>
      <c r="Z59" s="113"/>
      <c r="AA59" s="34"/>
      <c r="AB59" s="113"/>
      <c r="AC59" s="34"/>
      <c r="AD59" s="113"/>
      <c r="AE59" s="34"/>
      <c r="AF59" s="113"/>
      <c r="AG59" s="34"/>
      <c r="AH59" s="113"/>
      <c r="AI59" s="34"/>
      <c r="AJ59" s="113"/>
      <c r="AK59" s="34"/>
      <c r="AL59" s="113"/>
      <c r="AM59" s="34"/>
      <c r="AN59" s="113"/>
      <c r="AO59" s="34"/>
      <c r="AP59" s="113"/>
    </row>
    <row r="60" spans="1:42">
      <c r="A60" s="95"/>
      <c r="B60" s="95"/>
      <c r="C60" s="112"/>
      <c r="D60" s="113"/>
      <c r="E60" s="34"/>
      <c r="F60" s="113"/>
      <c r="G60" s="34"/>
      <c r="H60" s="113"/>
      <c r="I60" s="34"/>
      <c r="J60" s="113"/>
      <c r="K60" s="34"/>
      <c r="L60" s="113"/>
      <c r="M60" s="34"/>
      <c r="N60" s="113"/>
      <c r="O60" s="34"/>
      <c r="P60" s="113"/>
      <c r="Q60" s="34"/>
      <c r="R60" s="113"/>
      <c r="S60" s="34"/>
      <c r="T60" s="113"/>
      <c r="U60" s="34"/>
      <c r="V60" s="113"/>
      <c r="W60" s="34"/>
      <c r="X60" s="113"/>
      <c r="Y60" s="34"/>
      <c r="Z60" s="113"/>
      <c r="AA60" s="34"/>
      <c r="AB60" s="113"/>
      <c r="AC60" s="34"/>
      <c r="AD60" s="113"/>
      <c r="AE60" s="34"/>
      <c r="AF60" s="113"/>
      <c r="AG60" s="34"/>
      <c r="AH60" s="113"/>
      <c r="AI60" s="34"/>
      <c r="AJ60" s="113"/>
      <c r="AK60" s="34"/>
      <c r="AL60" s="113"/>
      <c r="AM60" s="34"/>
      <c r="AN60" s="113"/>
      <c r="AO60" s="34"/>
      <c r="AP60" s="113"/>
    </row>
    <row r="61" spans="1:42">
      <c r="A61" s="95"/>
      <c r="B61" s="95"/>
      <c r="C61" s="112"/>
      <c r="D61" s="113"/>
      <c r="E61" s="34"/>
      <c r="F61" s="113"/>
      <c r="G61" s="34"/>
      <c r="H61" s="113"/>
      <c r="I61" s="34"/>
      <c r="J61" s="113"/>
      <c r="K61" s="34"/>
      <c r="L61" s="113"/>
      <c r="M61" s="34"/>
      <c r="N61" s="113"/>
      <c r="O61" s="34"/>
      <c r="P61" s="113"/>
      <c r="Q61" s="34"/>
      <c r="R61" s="113"/>
      <c r="S61" s="34"/>
      <c r="T61" s="113"/>
      <c r="U61" s="34"/>
      <c r="V61" s="113"/>
      <c r="W61" s="34"/>
      <c r="X61" s="113"/>
      <c r="Y61" s="34"/>
      <c r="Z61" s="113"/>
      <c r="AA61" s="34"/>
      <c r="AB61" s="113"/>
      <c r="AC61" s="34"/>
      <c r="AD61" s="113"/>
      <c r="AE61" s="34"/>
      <c r="AF61" s="113"/>
      <c r="AG61" s="34"/>
      <c r="AH61" s="113"/>
      <c r="AI61" s="34"/>
      <c r="AJ61" s="113"/>
      <c r="AK61" s="34"/>
      <c r="AL61" s="113"/>
      <c r="AM61" s="34"/>
      <c r="AN61" s="113"/>
      <c r="AO61" s="34"/>
      <c r="AP61" s="113"/>
    </row>
    <row r="62" spans="1:42">
      <c r="A62" s="95"/>
      <c r="B62" s="95"/>
      <c r="C62" s="112"/>
      <c r="D62" s="113"/>
      <c r="E62" s="34"/>
      <c r="F62" s="113"/>
      <c r="G62" s="34"/>
      <c r="H62" s="113"/>
      <c r="I62" s="34"/>
      <c r="J62" s="113"/>
      <c r="K62" s="34"/>
      <c r="L62" s="113"/>
      <c r="M62" s="34"/>
      <c r="N62" s="113"/>
      <c r="O62" s="34"/>
      <c r="P62" s="113"/>
      <c r="Q62" s="34"/>
      <c r="R62" s="113"/>
      <c r="S62" s="34"/>
      <c r="T62" s="113"/>
      <c r="U62" s="34"/>
      <c r="V62" s="113"/>
      <c r="W62" s="34"/>
      <c r="X62" s="113"/>
      <c r="Y62" s="34"/>
      <c r="Z62" s="113"/>
      <c r="AA62" s="34"/>
      <c r="AB62" s="113"/>
      <c r="AC62" s="34"/>
      <c r="AD62" s="113"/>
      <c r="AE62" s="34"/>
      <c r="AF62" s="113"/>
      <c r="AG62" s="34"/>
      <c r="AH62" s="113"/>
      <c r="AI62" s="34"/>
      <c r="AJ62" s="113"/>
      <c r="AK62" s="34"/>
      <c r="AL62" s="113"/>
      <c r="AM62" s="34"/>
      <c r="AN62" s="113"/>
      <c r="AO62" s="34"/>
      <c r="AP62" s="113"/>
    </row>
    <row r="63" spans="1:42">
      <c r="A63" s="95"/>
      <c r="B63" s="95"/>
      <c r="C63" s="112"/>
      <c r="D63" s="113"/>
      <c r="E63" s="34"/>
      <c r="F63" s="113"/>
      <c r="G63" s="34"/>
      <c r="H63" s="113"/>
      <c r="I63" s="34"/>
      <c r="J63" s="113"/>
      <c r="K63" s="34"/>
      <c r="L63" s="113"/>
      <c r="M63" s="34"/>
      <c r="N63" s="113"/>
      <c r="O63" s="34"/>
      <c r="P63" s="113"/>
      <c r="Q63" s="34"/>
      <c r="R63" s="113"/>
      <c r="S63" s="34"/>
      <c r="T63" s="113"/>
      <c r="U63" s="34"/>
      <c r="V63" s="113"/>
      <c r="W63" s="34"/>
      <c r="X63" s="113"/>
      <c r="Y63" s="34"/>
      <c r="Z63" s="113"/>
      <c r="AA63" s="34"/>
      <c r="AB63" s="113"/>
      <c r="AC63" s="34"/>
      <c r="AD63" s="113"/>
      <c r="AE63" s="34"/>
      <c r="AF63" s="113"/>
      <c r="AG63" s="34"/>
      <c r="AH63" s="113"/>
      <c r="AI63" s="34"/>
      <c r="AJ63" s="113"/>
      <c r="AK63" s="34"/>
      <c r="AL63" s="113"/>
      <c r="AM63" s="34"/>
      <c r="AN63" s="113"/>
      <c r="AO63" s="34"/>
      <c r="AP63" s="113"/>
    </row>
    <row r="64" spans="1:42">
      <c r="A64" s="95"/>
      <c r="B64" s="95"/>
      <c r="C64" s="112"/>
      <c r="D64" s="113"/>
      <c r="E64" s="34"/>
      <c r="F64" s="113"/>
      <c r="G64" s="34"/>
      <c r="H64" s="113"/>
      <c r="I64" s="34"/>
      <c r="J64" s="113"/>
      <c r="K64" s="34"/>
      <c r="L64" s="113"/>
      <c r="M64" s="34"/>
      <c r="N64" s="113"/>
      <c r="O64" s="34"/>
      <c r="P64" s="113"/>
      <c r="Q64" s="34"/>
      <c r="R64" s="113"/>
      <c r="S64" s="34"/>
      <c r="T64" s="113"/>
      <c r="U64" s="34"/>
      <c r="V64" s="113"/>
      <c r="W64" s="34"/>
      <c r="X64" s="113"/>
      <c r="Y64" s="34"/>
      <c r="Z64" s="113"/>
      <c r="AA64" s="34"/>
      <c r="AB64" s="113"/>
      <c r="AC64" s="34"/>
      <c r="AD64" s="113"/>
      <c r="AE64" s="34"/>
      <c r="AF64" s="113"/>
      <c r="AG64" s="34"/>
      <c r="AH64" s="113"/>
      <c r="AI64" s="34"/>
      <c r="AJ64" s="113"/>
      <c r="AK64" s="34"/>
      <c r="AL64" s="113"/>
      <c r="AM64" s="34"/>
      <c r="AN64" s="113"/>
      <c r="AO64" s="34"/>
      <c r="AP64" s="113"/>
    </row>
    <row r="65" spans="1:42">
      <c r="A65" s="95"/>
      <c r="B65" s="95"/>
      <c r="C65" s="112"/>
      <c r="D65" s="113"/>
      <c r="E65" s="34"/>
      <c r="F65" s="113"/>
      <c r="G65" s="34"/>
      <c r="H65" s="113"/>
      <c r="I65" s="34"/>
      <c r="J65" s="113"/>
      <c r="K65" s="34"/>
      <c r="L65" s="113"/>
      <c r="M65" s="34"/>
      <c r="N65" s="113"/>
      <c r="O65" s="34"/>
      <c r="P65" s="113"/>
      <c r="Q65" s="34"/>
      <c r="R65" s="113"/>
      <c r="S65" s="34"/>
      <c r="T65" s="113"/>
      <c r="U65" s="34"/>
      <c r="V65" s="113"/>
      <c r="W65" s="34"/>
      <c r="X65" s="113"/>
      <c r="Y65" s="34"/>
      <c r="Z65" s="113"/>
      <c r="AA65" s="34"/>
      <c r="AB65" s="113"/>
      <c r="AC65" s="34"/>
      <c r="AD65" s="113"/>
      <c r="AE65" s="34"/>
      <c r="AF65" s="113"/>
      <c r="AG65" s="34"/>
      <c r="AH65" s="113"/>
      <c r="AI65" s="34"/>
      <c r="AJ65" s="113"/>
      <c r="AK65" s="34"/>
      <c r="AL65" s="113"/>
      <c r="AM65" s="34"/>
      <c r="AN65" s="113"/>
      <c r="AO65" s="34"/>
      <c r="AP65" s="113"/>
    </row>
    <row r="66" spans="1:42">
      <c r="A66" s="95"/>
      <c r="B66" s="95"/>
      <c r="C66" s="112"/>
      <c r="D66" s="113"/>
      <c r="E66" s="34"/>
      <c r="F66" s="113"/>
      <c r="G66" s="34"/>
      <c r="H66" s="113"/>
      <c r="I66" s="34"/>
      <c r="J66" s="113"/>
      <c r="K66" s="34"/>
      <c r="L66" s="113"/>
      <c r="M66" s="34"/>
      <c r="N66" s="113"/>
      <c r="O66" s="34"/>
      <c r="P66" s="113"/>
      <c r="Q66" s="34"/>
      <c r="R66" s="113"/>
      <c r="S66" s="34"/>
      <c r="T66" s="113"/>
      <c r="U66" s="34"/>
      <c r="V66" s="113"/>
      <c r="W66" s="34"/>
      <c r="X66" s="113"/>
      <c r="Y66" s="34"/>
      <c r="Z66" s="113"/>
      <c r="AA66" s="34"/>
      <c r="AB66" s="113"/>
      <c r="AC66" s="34"/>
      <c r="AD66" s="113"/>
      <c r="AE66" s="34"/>
      <c r="AF66" s="113"/>
      <c r="AG66" s="34"/>
      <c r="AH66" s="113"/>
      <c r="AI66" s="34"/>
      <c r="AJ66" s="113"/>
      <c r="AK66" s="34"/>
      <c r="AL66" s="113"/>
      <c r="AM66" s="34"/>
      <c r="AN66" s="113"/>
      <c r="AO66" s="34"/>
      <c r="AP66" s="113"/>
    </row>
    <row r="67" spans="1:42">
      <c r="A67" s="95"/>
      <c r="B67" s="95"/>
      <c r="C67" s="112"/>
      <c r="D67" s="113"/>
      <c r="E67" s="34"/>
      <c r="F67" s="113"/>
      <c r="G67" s="34"/>
      <c r="H67" s="113"/>
      <c r="I67" s="34"/>
      <c r="J67" s="113"/>
      <c r="K67" s="34"/>
      <c r="L67" s="113"/>
      <c r="M67" s="34"/>
      <c r="N67" s="113"/>
      <c r="O67" s="34"/>
      <c r="P67" s="113"/>
      <c r="Q67" s="34"/>
      <c r="R67" s="113"/>
      <c r="S67" s="34"/>
      <c r="T67" s="113"/>
      <c r="U67" s="34"/>
      <c r="V67" s="113"/>
      <c r="W67" s="34"/>
      <c r="X67" s="113"/>
      <c r="Y67" s="34"/>
      <c r="Z67" s="113"/>
      <c r="AA67" s="34"/>
      <c r="AB67" s="113"/>
      <c r="AC67" s="34"/>
      <c r="AD67" s="113"/>
      <c r="AE67" s="34"/>
      <c r="AF67" s="113"/>
      <c r="AG67" s="34"/>
      <c r="AH67" s="113"/>
      <c r="AI67" s="34"/>
      <c r="AJ67" s="113"/>
      <c r="AK67" s="34"/>
      <c r="AL67" s="113"/>
      <c r="AM67" s="34"/>
      <c r="AN67" s="113"/>
      <c r="AO67" s="34"/>
      <c r="AP67" s="113"/>
    </row>
    <row r="68" spans="1:42">
      <c r="A68" s="95"/>
      <c r="B68" s="95"/>
      <c r="C68" s="112"/>
      <c r="D68" s="113"/>
      <c r="E68" s="34"/>
      <c r="F68" s="113"/>
      <c r="G68" s="34"/>
      <c r="H68" s="113"/>
      <c r="I68" s="34"/>
      <c r="J68" s="113"/>
      <c r="K68" s="34"/>
      <c r="L68" s="113"/>
      <c r="M68" s="34"/>
      <c r="N68" s="113"/>
      <c r="O68" s="34"/>
      <c r="P68" s="113"/>
      <c r="Q68" s="34"/>
      <c r="R68" s="113"/>
      <c r="S68" s="34"/>
      <c r="T68" s="113"/>
      <c r="U68" s="34"/>
      <c r="V68" s="113"/>
      <c r="W68" s="34"/>
      <c r="X68" s="113"/>
      <c r="Y68" s="34"/>
      <c r="Z68" s="113"/>
      <c r="AA68" s="34"/>
      <c r="AB68" s="113"/>
      <c r="AC68" s="34"/>
      <c r="AD68" s="113"/>
      <c r="AE68" s="34"/>
      <c r="AF68" s="113"/>
      <c r="AG68" s="34"/>
      <c r="AH68" s="113"/>
      <c r="AI68" s="34"/>
      <c r="AJ68" s="113"/>
      <c r="AK68" s="34"/>
      <c r="AL68" s="113"/>
      <c r="AM68" s="34"/>
      <c r="AN68" s="113"/>
      <c r="AO68" s="34"/>
      <c r="AP68" s="113"/>
    </row>
    <row r="69" spans="1:42">
      <c r="A69" s="95"/>
      <c r="B69" s="95"/>
      <c r="C69" s="112"/>
      <c r="D69" s="113"/>
      <c r="E69" s="34"/>
      <c r="F69" s="113"/>
      <c r="G69" s="34"/>
      <c r="H69" s="113"/>
      <c r="I69" s="34"/>
      <c r="J69" s="113"/>
      <c r="K69" s="34"/>
      <c r="L69" s="113"/>
      <c r="M69" s="34"/>
      <c r="N69" s="113"/>
      <c r="O69" s="34"/>
      <c r="P69" s="113"/>
      <c r="Q69" s="34"/>
      <c r="R69" s="113"/>
      <c r="S69" s="34"/>
      <c r="T69" s="113"/>
      <c r="U69" s="34"/>
      <c r="V69" s="113"/>
      <c r="W69" s="34"/>
      <c r="X69" s="113"/>
      <c r="Y69" s="34"/>
      <c r="Z69" s="113"/>
      <c r="AA69" s="34"/>
      <c r="AB69" s="113"/>
      <c r="AC69" s="34"/>
      <c r="AD69" s="113"/>
      <c r="AE69" s="34"/>
      <c r="AF69" s="113"/>
      <c r="AG69" s="34"/>
      <c r="AH69" s="113"/>
      <c r="AI69" s="34"/>
      <c r="AJ69" s="113"/>
      <c r="AK69" s="34"/>
      <c r="AL69" s="113"/>
      <c r="AM69" s="34"/>
      <c r="AN69" s="113"/>
      <c r="AO69" s="34"/>
      <c r="AP69" s="113"/>
    </row>
    <row r="70" spans="1:42">
      <c r="A70" s="95"/>
      <c r="B70" s="95"/>
      <c r="C70" s="112"/>
      <c r="D70" s="113"/>
      <c r="E70" s="34"/>
      <c r="F70" s="113"/>
      <c r="G70" s="34"/>
      <c r="H70" s="113"/>
      <c r="I70" s="34"/>
      <c r="J70" s="113"/>
      <c r="K70" s="34"/>
      <c r="L70" s="113"/>
      <c r="M70" s="34"/>
      <c r="N70" s="113"/>
      <c r="O70" s="34"/>
      <c r="P70" s="113"/>
      <c r="Q70" s="34"/>
      <c r="R70" s="113"/>
      <c r="S70" s="34"/>
      <c r="T70" s="113"/>
      <c r="U70" s="34"/>
      <c r="V70" s="113"/>
      <c r="W70" s="34"/>
      <c r="X70" s="113"/>
      <c r="Y70" s="34"/>
      <c r="Z70" s="113"/>
      <c r="AA70" s="34"/>
      <c r="AB70" s="113"/>
      <c r="AC70" s="34"/>
      <c r="AD70" s="113"/>
      <c r="AE70" s="34"/>
      <c r="AF70" s="113"/>
      <c r="AG70" s="34"/>
      <c r="AH70" s="113"/>
      <c r="AI70" s="34"/>
      <c r="AJ70" s="113"/>
      <c r="AK70" s="34"/>
      <c r="AL70" s="113"/>
      <c r="AM70" s="34"/>
      <c r="AN70" s="113"/>
      <c r="AO70" s="34"/>
      <c r="AP70" s="113"/>
    </row>
    <row r="71" spans="1:42">
      <c r="A71" s="95"/>
      <c r="B71" s="95"/>
      <c r="C71" s="112"/>
      <c r="D71" s="113"/>
      <c r="E71" s="34"/>
      <c r="F71" s="113"/>
      <c r="G71" s="34"/>
      <c r="H71" s="113"/>
      <c r="I71" s="34"/>
      <c r="J71" s="113"/>
      <c r="K71" s="34"/>
      <c r="L71" s="113"/>
      <c r="M71" s="34"/>
      <c r="N71" s="113"/>
      <c r="O71" s="34"/>
      <c r="P71" s="113"/>
      <c r="Q71" s="34"/>
      <c r="R71" s="113"/>
      <c r="S71" s="34"/>
      <c r="T71" s="113"/>
      <c r="U71" s="34"/>
      <c r="V71" s="113"/>
      <c r="W71" s="34"/>
      <c r="X71" s="113"/>
      <c r="Y71" s="34"/>
      <c r="Z71" s="113"/>
      <c r="AA71" s="34"/>
      <c r="AB71" s="113"/>
      <c r="AC71" s="34"/>
      <c r="AD71" s="113"/>
      <c r="AE71" s="34"/>
      <c r="AF71" s="113"/>
      <c r="AG71" s="34"/>
      <c r="AH71" s="113"/>
      <c r="AI71" s="34"/>
      <c r="AJ71" s="113"/>
      <c r="AK71" s="34"/>
      <c r="AL71" s="113"/>
      <c r="AM71" s="34"/>
      <c r="AN71" s="113"/>
      <c r="AO71" s="34"/>
      <c r="AP71" s="113"/>
    </row>
    <row r="72" spans="1:42">
      <c r="A72" s="95"/>
      <c r="B72" s="95"/>
      <c r="C72" s="112"/>
      <c r="D72" s="113"/>
      <c r="E72" s="34"/>
      <c r="F72" s="113"/>
      <c r="G72" s="34"/>
      <c r="H72" s="113"/>
      <c r="I72" s="34"/>
      <c r="J72" s="113"/>
      <c r="K72" s="34"/>
      <c r="L72" s="113"/>
      <c r="M72" s="34"/>
      <c r="N72" s="113"/>
      <c r="O72" s="34"/>
      <c r="P72" s="113"/>
      <c r="Q72" s="34"/>
      <c r="R72" s="113"/>
      <c r="S72" s="34"/>
      <c r="T72" s="113"/>
      <c r="U72" s="34"/>
      <c r="V72" s="113"/>
      <c r="W72" s="34"/>
      <c r="X72" s="113"/>
      <c r="Y72" s="34"/>
      <c r="Z72" s="113"/>
      <c r="AA72" s="34"/>
      <c r="AB72" s="113"/>
      <c r="AC72" s="34"/>
      <c r="AD72" s="113"/>
      <c r="AE72" s="34"/>
      <c r="AF72" s="113"/>
      <c r="AG72" s="34"/>
      <c r="AH72" s="113"/>
      <c r="AI72" s="34"/>
      <c r="AJ72" s="113"/>
      <c r="AK72" s="34"/>
      <c r="AL72" s="113"/>
      <c r="AM72" s="34"/>
      <c r="AN72" s="113"/>
      <c r="AO72" s="34"/>
      <c r="AP72" s="113"/>
    </row>
    <row r="73" spans="1:42">
      <c r="A73" s="95"/>
      <c r="B73" s="95"/>
      <c r="C73" s="112"/>
      <c r="D73" s="113"/>
      <c r="E73" s="34"/>
      <c r="F73" s="113"/>
      <c r="G73" s="34"/>
      <c r="H73" s="113"/>
      <c r="I73" s="34"/>
      <c r="J73" s="113"/>
      <c r="K73" s="34"/>
      <c r="L73" s="113"/>
      <c r="M73" s="34"/>
      <c r="N73" s="113"/>
      <c r="O73" s="34"/>
      <c r="P73" s="113"/>
      <c r="Q73" s="34"/>
      <c r="R73" s="113"/>
      <c r="S73" s="34"/>
      <c r="T73" s="113"/>
      <c r="U73" s="34"/>
      <c r="V73" s="113"/>
      <c r="W73" s="34"/>
      <c r="X73" s="113"/>
      <c r="Y73" s="34"/>
      <c r="Z73" s="113"/>
      <c r="AA73" s="34"/>
      <c r="AB73" s="113"/>
      <c r="AC73" s="34"/>
      <c r="AD73" s="113"/>
      <c r="AE73" s="34"/>
      <c r="AF73" s="113"/>
      <c r="AG73" s="34"/>
      <c r="AH73" s="113"/>
      <c r="AI73" s="34"/>
      <c r="AJ73" s="113"/>
      <c r="AK73" s="34"/>
      <c r="AL73" s="113"/>
      <c r="AM73" s="34"/>
      <c r="AN73" s="113"/>
      <c r="AO73" s="34"/>
      <c r="AP73" s="113"/>
    </row>
    <row r="74" spans="1:42">
      <c r="A74" s="95"/>
      <c r="B74" s="95"/>
      <c r="C74" s="112"/>
      <c r="D74" s="113"/>
      <c r="E74" s="34"/>
      <c r="F74" s="113"/>
      <c r="G74" s="34"/>
      <c r="H74" s="113"/>
      <c r="I74" s="34"/>
      <c r="J74" s="113"/>
      <c r="K74" s="34"/>
      <c r="L74" s="113"/>
      <c r="M74" s="34"/>
      <c r="N74" s="113"/>
      <c r="O74" s="34"/>
      <c r="P74" s="113"/>
      <c r="Q74" s="34"/>
      <c r="R74" s="113"/>
      <c r="S74" s="34"/>
      <c r="T74" s="113"/>
      <c r="U74" s="34"/>
      <c r="V74" s="113"/>
      <c r="W74" s="34"/>
      <c r="X74" s="113"/>
      <c r="Y74" s="34"/>
      <c r="Z74" s="113"/>
      <c r="AA74" s="34"/>
      <c r="AB74" s="113"/>
      <c r="AC74" s="34"/>
      <c r="AD74" s="113"/>
      <c r="AE74" s="34"/>
      <c r="AF74" s="113"/>
      <c r="AG74" s="34"/>
      <c r="AH74" s="113"/>
      <c r="AI74" s="34"/>
      <c r="AJ74" s="113"/>
      <c r="AK74" s="34"/>
      <c r="AL74" s="113"/>
      <c r="AM74" s="34"/>
      <c r="AN74" s="113"/>
      <c r="AO74" s="34"/>
      <c r="AP74" s="113"/>
    </row>
    <row r="75" spans="1:42">
      <c r="A75" s="95"/>
      <c r="B75" s="95"/>
      <c r="C75" s="112"/>
      <c r="D75" s="113"/>
      <c r="E75" s="34"/>
      <c r="F75" s="113"/>
      <c r="G75" s="34"/>
      <c r="H75" s="113"/>
      <c r="I75" s="34"/>
      <c r="J75" s="113"/>
      <c r="K75" s="34"/>
      <c r="L75" s="113"/>
      <c r="M75" s="34"/>
      <c r="N75" s="113"/>
      <c r="O75" s="34"/>
      <c r="P75" s="113"/>
      <c r="Q75" s="34"/>
      <c r="R75" s="113"/>
      <c r="S75" s="34"/>
      <c r="T75" s="113"/>
      <c r="U75" s="34"/>
      <c r="V75" s="113"/>
      <c r="W75" s="34"/>
      <c r="X75" s="113"/>
      <c r="Y75" s="34"/>
      <c r="Z75" s="113"/>
      <c r="AA75" s="34"/>
      <c r="AB75" s="113"/>
      <c r="AC75" s="34"/>
      <c r="AD75" s="113"/>
      <c r="AE75" s="34"/>
      <c r="AF75" s="113"/>
      <c r="AG75" s="34"/>
      <c r="AH75" s="113"/>
      <c r="AI75" s="34"/>
      <c r="AJ75" s="113"/>
      <c r="AK75" s="34"/>
      <c r="AL75" s="113"/>
      <c r="AM75" s="34"/>
      <c r="AN75" s="113"/>
      <c r="AO75" s="34"/>
      <c r="AP75" s="113"/>
    </row>
    <row r="76" spans="1:42">
      <c r="A76" s="95"/>
      <c r="B76" s="95"/>
      <c r="C76" s="112"/>
      <c r="D76" s="113"/>
      <c r="E76" s="34"/>
      <c r="F76" s="113"/>
      <c r="G76" s="34"/>
      <c r="H76" s="113"/>
      <c r="I76" s="34"/>
      <c r="J76" s="113"/>
      <c r="K76" s="34"/>
      <c r="L76" s="113"/>
      <c r="M76" s="34"/>
      <c r="N76" s="113"/>
      <c r="O76" s="34"/>
      <c r="P76" s="113"/>
      <c r="Q76" s="34"/>
      <c r="R76" s="113"/>
      <c r="S76" s="34"/>
      <c r="T76" s="113"/>
      <c r="U76" s="34"/>
      <c r="V76" s="113"/>
      <c r="W76" s="34"/>
      <c r="X76" s="113"/>
      <c r="Y76" s="34"/>
      <c r="Z76" s="113"/>
      <c r="AA76" s="34"/>
      <c r="AB76" s="113"/>
      <c r="AC76" s="34"/>
      <c r="AD76" s="113"/>
      <c r="AE76" s="34"/>
      <c r="AF76" s="113"/>
      <c r="AG76" s="34"/>
      <c r="AH76" s="113"/>
      <c r="AI76" s="34"/>
      <c r="AJ76" s="113"/>
      <c r="AK76" s="34"/>
      <c r="AL76" s="113"/>
      <c r="AM76" s="34"/>
      <c r="AN76" s="113"/>
      <c r="AO76" s="34"/>
      <c r="AP76" s="113"/>
    </row>
    <row r="77" spans="1:42">
      <c r="A77" s="95"/>
      <c r="B77" s="95"/>
      <c r="C77" s="112"/>
      <c r="D77" s="113"/>
      <c r="E77" s="34"/>
      <c r="F77" s="113"/>
      <c r="G77" s="34"/>
      <c r="H77" s="113"/>
      <c r="I77" s="34"/>
      <c r="J77" s="113"/>
      <c r="K77" s="34"/>
      <c r="L77" s="113"/>
      <c r="M77" s="34"/>
      <c r="N77" s="113"/>
      <c r="O77" s="34"/>
      <c r="P77" s="113"/>
      <c r="Q77" s="34"/>
      <c r="R77" s="113"/>
      <c r="S77" s="34"/>
      <c r="T77" s="113"/>
      <c r="U77" s="34"/>
      <c r="V77" s="113"/>
      <c r="W77" s="34"/>
      <c r="X77" s="113"/>
      <c r="Y77" s="34"/>
      <c r="Z77" s="113"/>
      <c r="AA77" s="34"/>
      <c r="AB77" s="113"/>
      <c r="AC77" s="34"/>
      <c r="AD77" s="113"/>
      <c r="AE77" s="34"/>
      <c r="AF77" s="113"/>
      <c r="AG77" s="34"/>
      <c r="AH77" s="113"/>
      <c r="AI77" s="34"/>
      <c r="AJ77" s="113"/>
      <c r="AK77" s="34"/>
      <c r="AL77" s="113"/>
      <c r="AM77" s="34"/>
      <c r="AN77" s="113"/>
      <c r="AO77" s="34"/>
      <c r="AP77" s="113"/>
    </row>
    <row r="78" spans="1:42">
      <c r="A78" s="95"/>
      <c r="B78" s="95"/>
      <c r="C78" s="112"/>
      <c r="D78" s="113"/>
      <c r="E78" s="34"/>
      <c r="F78" s="113"/>
      <c r="G78" s="34"/>
      <c r="H78" s="113"/>
      <c r="I78" s="34"/>
      <c r="J78" s="113"/>
      <c r="K78" s="34"/>
      <c r="L78" s="113"/>
      <c r="M78" s="34"/>
      <c r="N78" s="113"/>
      <c r="O78" s="34"/>
      <c r="P78" s="113"/>
      <c r="Q78" s="34"/>
      <c r="R78" s="113"/>
      <c r="S78" s="34"/>
      <c r="T78" s="113"/>
      <c r="U78" s="34"/>
      <c r="V78" s="113"/>
      <c r="W78" s="34"/>
      <c r="X78" s="113"/>
      <c r="Y78" s="34"/>
      <c r="Z78" s="113"/>
      <c r="AA78" s="34"/>
      <c r="AB78" s="113"/>
      <c r="AC78" s="34"/>
      <c r="AD78" s="113"/>
      <c r="AE78" s="34"/>
      <c r="AF78" s="113"/>
      <c r="AG78" s="34"/>
      <c r="AH78" s="113"/>
      <c r="AI78" s="34"/>
      <c r="AJ78" s="113"/>
      <c r="AK78" s="34"/>
      <c r="AL78" s="113"/>
      <c r="AM78" s="34"/>
      <c r="AN78" s="113"/>
      <c r="AO78" s="34"/>
      <c r="AP78" s="113"/>
    </row>
    <row r="79" spans="1:42">
      <c r="A79" s="95"/>
      <c r="B79" s="95"/>
      <c r="C79" s="112"/>
      <c r="D79" s="113"/>
      <c r="E79" s="34"/>
      <c r="F79" s="113"/>
      <c r="G79" s="34"/>
      <c r="H79" s="113"/>
      <c r="I79" s="34"/>
      <c r="J79" s="113"/>
      <c r="K79" s="34"/>
      <c r="L79" s="113"/>
      <c r="M79" s="34"/>
      <c r="N79" s="113"/>
      <c r="O79" s="34"/>
      <c r="P79" s="113"/>
      <c r="Q79" s="34"/>
      <c r="R79" s="113"/>
      <c r="S79" s="34"/>
      <c r="T79" s="113"/>
      <c r="U79" s="34"/>
      <c r="V79" s="113"/>
      <c r="W79" s="34"/>
      <c r="X79" s="113"/>
      <c r="Y79" s="34"/>
      <c r="Z79" s="113"/>
      <c r="AA79" s="34"/>
      <c r="AB79" s="113"/>
      <c r="AC79" s="34"/>
      <c r="AD79" s="113"/>
      <c r="AE79" s="34"/>
      <c r="AF79" s="113"/>
      <c r="AG79" s="34"/>
      <c r="AH79" s="113"/>
      <c r="AI79" s="34"/>
      <c r="AJ79" s="113"/>
      <c r="AK79" s="34"/>
      <c r="AL79" s="113"/>
      <c r="AM79" s="34"/>
      <c r="AN79" s="113"/>
      <c r="AO79" s="34"/>
      <c r="AP79" s="113"/>
    </row>
    <row r="80" spans="1:42">
      <c r="A80" s="95"/>
      <c r="B80" s="95"/>
      <c r="C80" s="112"/>
      <c r="D80" s="113"/>
      <c r="E80" s="34"/>
      <c r="F80" s="113"/>
      <c r="G80" s="34"/>
      <c r="H80" s="113"/>
      <c r="I80" s="34"/>
      <c r="J80" s="113"/>
      <c r="K80" s="34"/>
      <c r="L80" s="113"/>
      <c r="M80" s="34"/>
      <c r="N80" s="113"/>
      <c r="O80" s="34"/>
      <c r="P80" s="113"/>
      <c r="Q80" s="34"/>
      <c r="R80" s="113"/>
      <c r="S80" s="34"/>
      <c r="T80" s="113"/>
      <c r="U80" s="34"/>
      <c r="V80" s="113"/>
      <c r="W80" s="34"/>
      <c r="X80" s="113"/>
      <c r="Y80" s="34"/>
      <c r="Z80" s="113"/>
      <c r="AA80" s="34"/>
      <c r="AB80" s="113"/>
      <c r="AC80" s="34"/>
      <c r="AD80" s="113"/>
      <c r="AE80" s="34"/>
      <c r="AF80" s="113"/>
      <c r="AG80" s="34"/>
      <c r="AH80" s="113"/>
      <c r="AI80" s="34"/>
      <c r="AJ80" s="113"/>
      <c r="AK80" s="34"/>
      <c r="AL80" s="113"/>
      <c r="AM80" s="34"/>
      <c r="AN80" s="113"/>
      <c r="AO80" s="34"/>
      <c r="AP80" s="113"/>
    </row>
    <row r="81" spans="1:42">
      <c r="A81" s="95"/>
      <c r="B81" s="95"/>
      <c r="C81" s="112"/>
      <c r="D81" s="113"/>
      <c r="E81" s="34"/>
      <c r="F81" s="113"/>
      <c r="G81" s="34"/>
      <c r="H81" s="113"/>
      <c r="I81" s="34"/>
      <c r="J81" s="113"/>
      <c r="K81" s="34"/>
      <c r="L81" s="113"/>
      <c r="M81" s="34"/>
      <c r="N81" s="113"/>
      <c r="O81" s="34"/>
      <c r="P81" s="113"/>
      <c r="Q81" s="34"/>
      <c r="R81" s="113"/>
      <c r="S81" s="34"/>
      <c r="T81" s="113"/>
      <c r="U81" s="34"/>
      <c r="V81" s="113"/>
      <c r="W81" s="34"/>
      <c r="X81" s="113"/>
      <c r="Y81" s="34"/>
      <c r="Z81" s="113"/>
      <c r="AA81" s="34"/>
      <c r="AB81" s="113"/>
      <c r="AC81" s="34"/>
      <c r="AD81" s="113"/>
      <c r="AE81" s="34"/>
      <c r="AF81" s="113"/>
      <c r="AG81" s="34"/>
      <c r="AH81" s="113"/>
      <c r="AI81" s="34"/>
      <c r="AJ81" s="113"/>
      <c r="AK81" s="34"/>
      <c r="AL81" s="113"/>
      <c r="AM81" s="34"/>
      <c r="AN81" s="113"/>
      <c r="AO81" s="34"/>
      <c r="AP81" s="113"/>
    </row>
    <row r="82" spans="1:42">
      <c r="A82" s="95"/>
      <c r="B82" s="95"/>
      <c r="C82" s="112"/>
      <c r="D82" s="113"/>
      <c r="E82" s="34"/>
      <c r="F82" s="113"/>
      <c r="G82" s="34"/>
      <c r="H82" s="113"/>
      <c r="I82" s="34"/>
      <c r="J82" s="113"/>
      <c r="K82" s="34"/>
      <c r="L82" s="113"/>
      <c r="M82" s="34"/>
      <c r="N82" s="113"/>
      <c r="O82" s="34"/>
      <c r="P82" s="113"/>
      <c r="Q82" s="34"/>
      <c r="R82" s="113"/>
      <c r="S82" s="34"/>
      <c r="T82" s="113"/>
      <c r="U82" s="34"/>
      <c r="V82" s="113"/>
      <c r="W82" s="34"/>
      <c r="X82" s="113"/>
      <c r="Y82" s="34"/>
      <c r="Z82" s="113"/>
      <c r="AA82" s="34"/>
      <c r="AB82" s="113"/>
      <c r="AC82" s="34"/>
      <c r="AD82" s="113"/>
      <c r="AE82" s="34"/>
      <c r="AF82" s="113"/>
      <c r="AG82" s="34"/>
      <c r="AH82" s="113"/>
      <c r="AI82" s="34"/>
      <c r="AJ82" s="113"/>
      <c r="AK82" s="34"/>
      <c r="AL82" s="113"/>
      <c r="AM82" s="34"/>
      <c r="AN82" s="113"/>
      <c r="AO82" s="34"/>
      <c r="AP82" s="113"/>
    </row>
    <row r="83" spans="1:42">
      <c r="A83" s="95"/>
      <c r="B83" s="95"/>
      <c r="C83" s="112"/>
      <c r="D83" s="113"/>
      <c r="E83" s="34"/>
      <c r="F83" s="113"/>
      <c r="G83" s="34"/>
      <c r="H83" s="113"/>
      <c r="I83" s="34"/>
      <c r="J83" s="113"/>
      <c r="K83" s="34"/>
      <c r="L83" s="113"/>
      <c r="M83" s="34"/>
      <c r="N83" s="113"/>
      <c r="O83" s="34"/>
      <c r="P83" s="113"/>
      <c r="Q83" s="34"/>
      <c r="R83" s="113"/>
      <c r="S83" s="34"/>
      <c r="T83" s="113"/>
      <c r="U83" s="34"/>
      <c r="V83" s="113"/>
      <c r="W83" s="34"/>
      <c r="X83" s="113"/>
      <c r="Y83" s="34"/>
      <c r="Z83" s="113"/>
      <c r="AA83" s="34"/>
      <c r="AB83" s="113"/>
      <c r="AC83" s="34"/>
      <c r="AD83" s="113"/>
      <c r="AE83" s="34"/>
      <c r="AF83" s="113"/>
      <c r="AG83" s="34"/>
      <c r="AH83" s="113"/>
      <c r="AI83" s="34"/>
      <c r="AJ83" s="113"/>
      <c r="AK83" s="34"/>
      <c r="AL83" s="113"/>
      <c r="AM83" s="34"/>
      <c r="AN83" s="113"/>
      <c r="AO83" s="34"/>
      <c r="AP83" s="113"/>
    </row>
    <row r="84" spans="1:42">
      <c r="A84" s="95"/>
      <c r="B84" s="95"/>
      <c r="C84" s="112"/>
      <c r="D84" s="113"/>
      <c r="E84" s="34"/>
      <c r="F84" s="113"/>
      <c r="G84" s="34"/>
      <c r="H84" s="113"/>
      <c r="I84" s="34"/>
      <c r="J84" s="113"/>
      <c r="K84" s="34"/>
      <c r="L84" s="113"/>
      <c r="M84" s="34"/>
      <c r="N84" s="113"/>
      <c r="O84" s="34"/>
      <c r="P84" s="113"/>
      <c r="Q84" s="34"/>
      <c r="R84" s="113"/>
      <c r="S84" s="34"/>
      <c r="T84" s="113"/>
      <c r="U84" s="34"/>
      <c r="V84" s="113"/>
      <c r="W84" s="34"/>
      <c r="X84" s="113"/>
      <c r="Y84" s="34"/>
      <c r="Z84" s="113"/>
      <c r="AA84" s="34"/>
      <c r="AB84" s="113"/>
      <c r="AC84" s="34"/>
      <c r="AD84" s="113"/>
      <c r="AE84" s="34"/>
      <c r="AF84" s="113"/>
      <c r="AG84" s="34"/>
      <c r="AH84" s="113"/>
      <c r="AI84" s="34"/>
      <c r="AJ84" s="113"/>
      <c r="AK84" s="34"/>
      <c r="AL84" s="113"/>
      <c r="AM84" s="34"/>
      <c r="AN84" s="113"/>
      <c r="AO84" s="34"/>
      <c r="AP84" s="113"/>
    </row>
    <row r="85" spans="1:42">
      <c r="A85" s="95"/>
      <c r="B85" s="95"/>
      <c r="C85" s="112"/>
      <c r="D85" s="113"/>
      <c r="E85" s="34"/>
      <c r="F85" s="113"/>
      <c r="G85" s="34"/>
      <c r="H85" s="113"/>
      <c r="I85" s="34"/>
      <c r="J85" s="113"/>
      <c r="K85" s="34"/>
      <c r="L85" s="113"/>
      <c r="M85" s="34"/>
      <c r="N85" s="113"/>
      <c r="O85" s="34"/>
      <c r="P85" s="113"/>
      <c r="Q85" s="34"/>
      <c r="R85" s="113"/>
      <c r="S85" s="34"/>
      <c r="T85" s="113"/>
      <c r="U85" s="34"/>
      <c r="V85" s="113"/>
      <c r="W85" s="34"/>
      <c r="X85" s="113"/>
      <c r="Y85" s="34"/>
      <c r="Z85" s="113"/>
      <c r="AA85" s="34"/>
      <c r="AB85" s="113"/>
      <c r="AC85" s="34"/>
      <c r="AD85" s="113"/>
      <c r="AE85" s="34"/>
      <c r="AF85" s="113"/>
      <c r="AG85" s="34"/>
      <c r="AH85" s="113"/>
      <c r="AI85" s="34"/>
      <c r="AJ85" s="113"/>
      <c r="AK85" s="34"/>
      <c r="AL85" s="113"/>
      <c r="AM85" s="34"/>
      <c r="AN85" s="113"/>
      <c r="AO85" s="34"/>
      <c r="AP85" s="113"/>
    </row>
    <row r="86" spans="1:42">
      <c r="A86" s="95"/>
      <c r="B86" s="95"/>
      <c r="C86" s="112"/>
      <c r="D86" s="113"/>
      <c r="E86" s="34"/>
      <c r="F86" s="113"/>
      <c r="G86" s="34"/>
      <c r="H86" s="113"/>
      <c r="I86" s="34"/>
      <c r="J86" s="113"/>
      <c r="K86" s="34"/>
      <c r="L86" s="113"/>
      <c r="M86" s="34"/>
      <c r="N86" s="113"/>
      <c r="O86" s="34"/>
      <c r="P86" s="113"/>
      <c r="Q86" s="34"/>
      <c r="R86" s="113"/>
      <c r="S86" s="34"/>
      <c r="T86" s="113"/>
      <c r="U86" s="34"/>
      <c r="V86" s="113"/>
      <c r="W86" s="34"/>
      <c r="X86" s="113"/>
      <c r="Y86" s="34"/>
      <c r="Z86" s="113"/>
      <c r="AA86" s="34"/>
      <c r="AB86" s="113"/>
      <c r="AC86" s="34"/>
      <c r="AD86" s="113"/>
      <c r="AE86" s="34"/>
      <c r="AF86" s="113"/>
      <c r="AG86" s="34"/>
      <c r="AH86" s="113"/>
      <c r="AI86" s="34"/>
      <c r="AJ86" s="113"/>
      <c r="AK86" s="34"/>
      <c r="AL86" s="113"/>
      <c r="AM86" s="34"/>
      <c r="AN86" s="113"/>
      <c r="AO86" s="34"/>
      <c r="AP86" s="113"/>
    </row>
    <row r="87" spans="1:42">
      <c r="A87" s="95"/>
      <c r="B87" s="95"/>
      <c r="C87" s="112"/>
      <c r="D87" s="113"/>
      <c r="E87" s="34"/>
      <c r="F87" s="113"/>
      <c r="G87" s="34"/>
      <c r="H87" s="113"/>
      <c r="I87" s="34"/>
      <c r="J87" s="113"/>
      <c r="K87" s="34"/>
      <c r="L87" s="113"/>
      <c r="M87" s="34"/>
      <c r="N87" s="113"/>
      <c r="O87" s="34"/>
      <c r="P87" s="113"/>
      <c r="Q87" s="34"/>
      <c r="R87" s="113"/>
      <c r="S87" s="34"/>
      <c r="T87" s="113"/>
      <c r="U87" s="34"/>
      <c r="V87" s="113"/>
      <c r="W87" s="34"/>
      <c r="X87" s="113"/>
      <c r="Y87" s="34"/>
      <c r="Z87" s="113"/>
      <c r="AA87" s="34"/>
      <c r="AB87" s="113"/>
      <c r="AC87" s="34"/>
      <c r="AD87" s="113"/>
      <c r="AE87" s="34"/>
      <c r="AF87" s="113"/>
      <c r="AG87" s="34"/>
      <c r="AH87" s="113"/>
      <c r="AI87" s="34"/>
      <c r="AJ87" s="113"/>
      <c r="AK87" s="34"/>
      <c r="AL87" s="113"/>
      <c r="AM87" s="34"/>
      <c r="AN87" s="113"/>
      <c r="AO87" s="34"/>
      <c r="AP87" s="113"/>
    </row>
    <row r="88" spans="1:42">
      <c r="A88" s="95"/>
      <c r="B88" s="95"/>
      <c r="C88" s="112"/>
      <c r="D88" s="113"/>
      <c r="E88" s="34"/>
      <c r="F88" s="113"/>
      <c r="G88" s="34"/>
      <c r="H88" s="113"/>
      <c r="I88" s="34"/>
      <c r="J88" s="113"/>
      <c r="K88" s="34"/>
      <c r="L88" s="113"/>
      <c r="M88" s="34"/>
      <c r="N88" s="113"/>
      <c r="O88" s="34"/>
      <c r="P88" s="113"/>
      <c r="Q88" s="34"/>
      <c r="R88" s="113"/>
      <c r="S88" s="34"/>
      <c r="T88" s="113"/>
      <c r="U88" s="34"/>
      <c r="V88" s="113"/>
      <c r="W88" s="34"/>
      <c r="X88" s="113"/>
      <c r="Y88" s="34"/>
      <c r="Z88" s="113"/>
      <c r="AA88" s="34"/>
      <c r="AB88" s="113"/>
      <c r="AC88" s="34"/>
      <c r="AD88" s="113"/>
      <c r="AE88" s="34"/>
      <c r="AF88" s="113"/>
      <c r="AG88" s="34"/>
      <c r="AH88" s="113"/>
      <c r="AI88" s="34"/>
      <c r="AJ88" s="113"/>
      <c r="AK88" s="34"/>
      <c r="AL88" s="113"/>
      <c r="AM88" s="34"/>
      <c r="AN88" s="113"/>
      <c r="AO88" s="34"/>
      <c r="AP88" s="113"/>
    </row>
    <row r="89" spans="1:42">
      <c r="A89" s="95"/>
      <c r="B89" s="95"/>
      <c r="C89" s="112"/>
      <c r="D89" s="113"/>
      <c r="E89" s="34"/>
      <c r="F89" s="113"/>
      <c r="G89" s="34"/>
      <c r="H89" s="113"/>
      <c r="I89" s="34"/>
      <c r="J89" s="113"/>
      <c r="K89" s="34"/>
      <c r="L89" s="113"/>
      <c r="M89" s="34"/>
      <c r="N89" s="113"/>
      <c r="O89" s="34"/>
      <c r="P89" s="113"/>
      <c r="Q89" s="34"/>
      <c r="R89" s="113"/>
      <c r="S89" s="34"/>
      <c r="T89" s="113"/>
      <c r="U89" s="34"/>
      <c r="V89" s="113"/>
      <c r="W89" s="34"/>
      <c r="X89" s="113"/>
      <c r="Y89" s="34"/>
      <c r="Z89" s="113"/>
      <c r="AA89" s="34"/>
      <c r="AB89" s="113"/>
      <c r="AC89" s="34"/>
      <c r="AD89" s="113"/>
      <c r="AE89" s="34"/>
      <c r="AF89" s="113"/>
      <c r="AG89" s="34"/>
      <c r="AH89" s="113"/>
      <c r="AI89" s="34"/>
      <c r="AJ89" s="113"/>
      <c r="AK89" s="34"/>
      <c r="AL89" s="113"/>
      <c r="AM89" s="34"/>
      <c r="AN89" s="113"/>
      <c r="AO89" s="34"/>
      <c r="AP89" s="113"/>
    </row>
    <row r="90" spans="1:42">
      <c r="A90" s="95"/>
      <c r="B90" s="95"/>
      <c r="C90" s="112"/>
      <c r="D90" s="113"/>
      <c r="E90" s="34"/>
      <c r="F90" s="113"/>
      <c r="G90" s="34"/>
      <c r="H90" s="113"/>
      <c r="I90" s="34"/>
      <c r="J90" s="113"/>
      <c r="K90" s="34"/>
      <c r="L90" s="113"/>
      <c r="M90" s="34"/>
      <c r="N90" s="113"/>
      <c r="O90" s="34"/>
      <c r="P90" s="113"/>
      <c r="Q90" s="34"/>
      <c r="R90" s="113"/>
      <c r="S90" s="34"/>
      <c r="T90" s="113"/>
      <c r="U90" s="34"/>
      <c r="V90" s="113"/>
      <c r="W90" s="34"/>
      <c r="X90" s="113"/>
      <c r="Y90" s="34"/>
      <c r="Z90" s="113"/>
      <c r="AA90" s="34"/>
      <c r="AB90" s="113"/>
      <c r="AC90" s="34"/>
      <c r="AD90" s="113"/>
      <c r="AE90" s="34"/>
      <c r="AF90" s="113"/>
      <c r="AG90" s="34"/>
      <c r="AH90" s="113"/>
      <c r="AI90" s="34"/>
      <c r="AJ90" s="113"/>
      <c r="AK90" s="34"/>
      <c r="AL90" s="113"/>
      <c r="AM90" s="34"/>
      <c r="AN90" s="113"/>
      <c r="AO90" s="34"/>
      <c r="AP90" s="113"/>
    </row>
    <row r="91" spans="1:42">
      <c r="A91" s="95"/>
      <c r="B91" s="95"/>
      <c r="C91" s="112"/>
      <c r="D91" s="113"/>
      <c r="E91" s="34"/>
      <c r="F91" s="113"/>
      <c r="G91" s="34"/>
      <c r="H91" s="113"/>
      <c r="I91" s="34"/>
      <c r="J91" s="113"/>
      <c r="K91" s="34"/>
      <c r="L91" s="113"/>
      <c r="M91" s="34"/>
      <c r="N91" s="113"/>
      <c r="O91" s="34"/>
      <c r="P91" s="113"/>
      <c r="Q91" s="34"/>
      <c r="R91" s="113"/>
      <c r="S91" s="34"/>
      <c r="T91" s="113"/>
      <c r="U91" s="34"/>
      <c r="V91" s="113"/>
      <c r="W91" s="34"/>
      <c r="X91" s="113"/>
      <c r="Y91" s="34"/>
      <c r="Z91" s="113"/>
      <c r="AA91" s="34"/>
      <c r="AB91" s="113"/>
      <c r="AC91" s="34"/>
      <c r="AD91" s="113"/>
      <c r="AE91" s="34"/>
      <c r="AF91" s="113"/>
      <c r="AG91" s="34"/>
      <c r="AH91" s="113"/>
      <c r="AI91" s="34"/>
      <c r="AJ91" s="113"/>
      <c r="AK91" s="34"/>
      <c r="AL91" s="113"/>
      <c r="AM91" s="34"/>
      <c r="AN91" s="113"/>
      <c r="AO91" s="34"/>
      <c r="AP91" s="113"/>
    </row>
    <row r="92" spans="1:42">
      <c r="A92" s="95"/>
      <c r="B92" s="95"/>
      <c r="C92" s="112"/>
      <c r="D92" s="113"/>
      <c r="E92" s="34"/>
      <c r="F92" s="113"/>
      <c r="G92" s="34"/>
      <c r="H92" s="113"/>
      <c r="I92" s="34"/>
      <c r="J92" s="113"/>
      <c r="K92" s="34"/>
      <c r="L92" s="113"/>
      <c r="M92" s="34"/>
      <c r="N92" s="113"/>
      <c r="O92" s="34"/>
      <c r="P92" s="113"/>
      <c r="Q92" s="34"/>
      <c r="R92" s="113"/>
      <c r="S92" s="34"/>
      <c r="T92" s="113"/>
      <c r="U92" s="34"/>
      <c r="V92" s="113"/>
      <c r="W92" s="34"/>
      <c r="X92" s="113"/>
      <c r="Y92" s="34"/>
      <c r="Z92" s="113"/>
      <c r="AA92" s="34"/>
      <c r="AB92" s="113"/>
      <c r="AC92" s="34"/>
      <c r="AD92" s="113"/>
      <c r="AE92" s="34"/>
      <c r="AF92" s="113"/>
      <c r="AG92" s="34"/>
      <c r="AH92" s="113"/>
      <c r="AI92" s="34"/>
      <c r="AJ92" s="113"/>
      <c r="AK92" s="34"/>
      <c r="AL92" s="113"/>
      <c r="AM92" s="34"/>
      <c r="AN92" s="113"/>
      <c r="AO92" s="34"/>
      <c r="AP92" s="113"/>
    </row>
    <row r="93" spans="1:42">
      <c r="A93" s="95"/>
      <c r="B93" s="95"/>
      <c r="C93" s="112"/>
      <c r="D93" s="113"/>
      <c r="E93" s="34"/>
      <c r="F93" s="113"/>
      <c r="G93" s="34"/>
      <c r="H93" s="113"/>
      <c r="I93" s="34"/>
      <c r="J93" s="113"/>
      <c r="K93" s="34"/>
      <c r="L93" s="113"/>
      <c r="M93" s="34"/>
      <c r="N93" s="113"/>
      <c r="O93" s="34"/>
      <c r="P93" s="113"/>
      <c r="Q93" s="34"/>
      <c r="R93" s="113"/>
      <c r="S93" s="34"/>
      <c r="T93" s="113"/>
      <c r="U93" s="34"/>
      <c r="V93" s="113"/>
      <c r="W93" s="34"/>
      <c r="X93" s="113"/>
      <c r="Y93" s="34"/>
      <c r="Z93" s="113"/>
      <c r="AA93" s="34"/>
      <c r="AB93" s="113"/>
      <c r="AC93" s="34"/>
      <c r="AD93" s="113"/>
      <c r="AE93" s="34"/>
      <c r="AF93" s="113"/>
      <c r="AG93" s="34"/>
      <c r="AH93" s="113"/>
      <c r="AI93" s="34"/>
      <c r="AJ93" s="113"/>
      <c r="AK93" s="34"/>
      <c r="AL93" s="113"/>
      <c r="AM93" s="34"/>
      <c r="AN93" s="113"/>
      <c r="AO93" s="34"/>
      <c r="AP93" s="113"/>
    </row>
    <row r="94" spans="1:42">
      <c r="A94" s="95"/>
      <c r="B94" s="95"/>
      <c r="C94" s="112"/>
      <c r="D94" s="113"/>
      <c r="E94" s="34"/>
      <c r="F94" s="113"/>
      <c r="G94" s="34"/>
      <c r="H94" s="113"/>
      <c r="I94" s="34"/>
      <c r="J94" s="113"/>
      <c r="K94" s="34"/>
      <c r="L94" s="113"/>
      <c r="M94" s="34"/>
      <c r="N94" s="113"/>
      <c r="O94" s="34"/>
      <c r="P94" s="113"/>
      <c r="Q94" s="34"/>
      <c r="R94" s="113"/>
      <c r="S94" s="34"/>
      <c r="T94" s="113"/>
      <c r="U94" s="34"/>
      <c r="V94" s="113"/>
      <c r="W94" s="34"/>
      <c r="X94" s="113"/>
      <c r="Y94" s="34"/>
      <c r="Z94" s="113"/>
      <c r="AA94" s="34"/>
      <c r="AB94" s="113"/>
      <c r="AC94" s="34"/>
      <c r="AD94" s="113"/>
      <c r="AE94" s="34"/>
      <c r="AF94" s="113"/>
      <c r="AG94" s="34"/>
      <c r="AH94" s="113"/>
      <c r="AI94" s="34"/>
      <c r="AJ94" s="113"/>
      <c r="AK94" s="34"/>
      <c r="AL94" s="113"/>
      <c r="AM94" s="34"/>
      <c r="AN94" s="113"/>
      <c r="AO94" s="34"/>
      <c r="AP94" s="113"/>
    </row>
    <row r="95" spans="1:42">
      <c r="A95" s="95"/>
      <c r="B95" s="95"/>
      <c r="C95" s="112"/>
      <c r="D95" s="113"/>
      <c r="E95" s="34"/>
      <c r="F95" s="113"/>
      <c r="G95" s="34"/>
      <c r="H95" s="113"/>
      <c r="I95" s="34"/>
      <c r="J95" s="113"/>
      <c r="K95" s="34"/>
      <c r="L95" s="113"/>
      <c r="M95" s="34"/>
      <c r="N95" s="113"/>
      <c r="O95" s="34"/>
      <c r="P95" s="113"/>
      <c r="Q95" s="34"/>
      <c r="R95" s="113"/>
      <c r="S95" s="34"/>
      <c r="T95" s="113"/>
      <c r="U95" s="34"/>
      <c r="V95" s="113"/>
      <c r="W95" s="34"/>
      <c r="X95" s="113"/>
      <c r="Y95" s="34"/>
      <c r="Z95" s="113"/>
      <c r="AA95" s="34"/>
      <c r="AB95" s="113"/>
      <c r="AC95" s="34"/>
      <c r="AD95" s="113"/>
      <c r="AE95" s="34"/>
      <c r="AF95" s="113"/>
      <c r="AG95" s="34"/>
      <c r="AH95" s="113"/>
      <c r="AI95" s="34"/>
      <c r="AJ95" s="113"/>
      <c r="AK95" s="34"/>
      <c r="AL95" s="113"/>
      <c r="AM95" s="34"/>
      <c r="AN95" s="113"/>
      <c r="AO95" s="34"/>
      <c r="AP95" s="113"/>
    </row>
    <row r="96" spans="1:42">
      <c r="A96" s="95"/>
      <c r="B96" s="95"/>
      <c r="C96" s="112"/>
      <c r="D96" s="113"/>
      <c r="E96" s="34"/>
      <c r="F96" s="113"/>
      <c r="G96" s="34"/>
      <c r="H96" s="113"/>
      <c r="I96" s="34"/>
      <c r="J96" s="113"/>
      <c r="K96" s="34"/>
      <c r="L96" s="113"/>
      <c r="M96" s="34"/>
      <c r="N96" s="113"/>
      <c r="O96" s="34"/>
      <c r="P96" s="113"/>
      <c r="Q96" s="34"/>
      <c r="R96" s="113"/>
      <c r="S96" s="34"/>
      <c r="T96" s="113"/>
      <c r="U96" s="34"/>
      <c r="V96" s="113"/>
      <c r="W96" s="34"/>
      <c r="X96" s="113"/>
      <c r="Y96" s="34"/>
      <c r="Z96" s="113"/>
      <c r="AA96" s="34"/>
      <c r="AB96" s="113"/>
      <c r="AC96" s="34"/>
      <c r="AD96" s="113"/>
      <c r="AE96" s="34"/>
      <c r="AF96" s="113"/>
      <c r="AG96" s="34"/>
      <c r="AH96" s="113"/>
      <c r="AI96" s="34"/>
      <c r="AJ96" s="113"/>
      <c r="AK96" s="34"/>
      <c r="AL96" s="113"/>
      <c r="AM96" s="34"/>
      <c r="AN96" s="113"/>
      <c r="AO96" s="34"/>
      <c r="AP96" s="113"/>
    </row>
    <row r="97" spans="1:42">
      <c r="A97" s="95"/>
      <c r="B97" s="95"/>
      <c r="C97" s="112"/>
      <c r="D97" s="113"/>
      <c r="E97" s="34"/>
      <c r="F97" s="113"/>
      <c r="G97" s="34"/>
      <c r="H97" s="113"/>
      <c r="I97" s="34"/>
      <c r="J97" s="113"/>
      <c r="K97" s="34"/>
      <c r="L97" s="113"/>
      <c r="M97" s="34"/>
      <c r="N97" s="113"/>
      <c r="O97" s="34"/>
      <c r="P97" s="113"/>
      <c r="Q97" s="34"/>
      <c r="R97" s="113"/>
      <c r="S97" s="34"/>
      <c r="T97" s="113"/>
      <c r="U97" s="34"/>
      <c r="V97" s="113"/>
      <c r="W97" s="34"/>
      <c r="X97" s="113"/>
      <c r="Y97" s="34"/>
      <c r="Z97" s="113"/>
      <c r="AA97" s="34"/>
      <c r="AB97" s="113"/>
      <c r="AC97" s="34"/>
      <c r="AD97" s="113"/>
      <c r="AE97" s="34"/>
      <c r="AF97" s="113"/>
      <c r="AG97" s="34"/>
      <c r="AH97" s="113"/>
      <c r="AI97" s="34"/>
      <c r="AJ97" s="113"/>
      <c r="AK97" s="34"/>
      <c r="AL97" s="113"/>
      <c r="AM97" s="34"/>
      <c r="AN97" s="113"/>
      <c r="AO97" s="34"/>
      <c r="AP97" s="113"/>
    </row>
    <row r="98" spans="1:42">
      <c r="A98" s="95"/>
      <c r="B98" s="95"/>
      <c r="C98" s="112"/>
      <c r="D98" s="113"/>
      <c r="E98" s="34"/>
      <c r="F98" s="113"/>
      <c r="G98" s="34"/>
      <c r="H98" s="113"/>
      <c r="I98" s="34"/>
      <c r="J98" s="113"/>
      <c r="K98" s="34"/>
      <c r="L98" s="113"/>
      <c r="M98" s="34"/>
      <c r="N98" s="113"/>
      <c r="O98" s="34"/>
      <c r="P98" s="113"/>
      <c r="Q98" s="34"/>
      <c r="R98" s="113"/>
      <c r="S98" s="34"/>
      <c r="T98" s="113"/>
      <c r="U98" s="34"/>
      <c r="V98" s="113"/>
      <c r="W98" s="34"/>
      <c r="X98" s="113"/>
      <c r="Y98" s="34"/>
      <c r="Z98" s="113"/>
      <c r="AA98" s="34"/>
      <c r="AB98" s="113"/>
      <c r="AC98" s="34"/>
      <c r="AD98" s="113"/>
      <c r="AE98" s="34"/>
      <c r="AF98" s="113"/>
      <c r="AG98" s="34"/>
      <c r="AH98" s="113"/>
      <c r="AI98" s="34"/>
      <c r="AJ98" s="113"/>
      <c r="AK98" s="34"/>
      <c r="AL98" s="113"/>
      <c r="AM98" s="34"/>
      <c r="AN98" s="113"/>
      <c r="AO98" s="34"/>
      <c r="AP98" s="113"/>
    </row>
    <row r="99" spans="1:42">
      <c r="A99" s="95"/>
      <c r="B99" s="95"/>
      <c r="C99" s="112"/>
      <c r="D99" s="113"/>
      <c r="E99" s="34"/>
      <c r="F99" s="113"/>
      <c r="G99" s="34"/>
      <c r="H99" s="113"/>
      <c r="I99" s="34"/>
      <c r="J99" s="113"/>
      <c r="K99" s="34"/>
      <c r="L99" s="113"/>
      <c r="M99" s="34"/>
      <c r="N99" s="113"/>
      <c r="O99" s="34"/>
      <c r="P99" s="113"/>
      <c r="Q99" s="34"/>
      <c r="R99" s="113"/>
      <c r="S99" s="34"/>
      <c r="T99" s="113"/>
      <c r="U99" s="34"/>
      <c r="V99" s="113"/>
      <c r="W99" s="34"/>
      <c r="X99" s="113"/>
      <c r="Y99" s="34"/>
      <c r="Z99" s="113"/>
      <c r="AA99" s="34"/>
      <c r="AB99" s="113"/>
      <c r="AC99" s="34"/>
      <c r="AD99" s="113"/>
      <c r="AE99" s="34"/>
      <c r="AF99" s="113"/>
      <c r="AG99" s="34"/>
      <c r="AH99" s="113"/>
      <c r="AI99" s="34"/>
      <c r="AJ99" s="113"/>
      <c r="AK99" s="34"/>
      <c r="AL99" s="113"/>
      <c r="AM99" s="34"/>
      <c r="AN99" s="113"/>
      <c r="AO99" s="34"/>
      <c r="AP99" s="113"/>
    </row>
  </sheetData>
  <dataConsolidate/>
  <phoneticPr fontId="1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25</vt:i4>
      </vt:variant>
    </vt:vector>
  </HeadingPairs>
  <TitlesOfParts>
    <vt:vector size="30" baseType="lpstr">
      <vt:lpstr>Title</vt:lpstr>
      <vt:lpstr>Results</vt:lpstr>
      <vt:lpstr>Leader Board</vt:lpstr>
      <vt:lpstr>Raw Data</vt:lpstr>
      <vt:lpstr>ScratchPad</vt:lpstr>
      <vt:lpstr>'Leader Board'!f3ftest</vt:lpstr>
      <vt:lpstr>FastestTimes</vt:lpstr>
      <vt:lpstr>Import_Data</vt:lpstr>
      <vt:lpstr>Leaderboard</vt:lpstr>
      <vt:lpstr>Rawdata</vt:lpstr>
      <vt:lpstr>Rd1_Time</vt:lpstr>
      <vt:lpstr>Rd10_Time</vt:lpstr>
      <vt:lpstr>Rd11_Time</vt:lpstr>
      <vt:lpstr>Rd12_Time</vt:lpstr>
      <vt:lpstr>Rd13_Time</vt:lpstr>
      <vt:lpstr>Rd14_Time</vt:lpstr>
      <vt:lpstr>Rd15_Time</vt:lpstr>
      <vt:lpstr>Rd16_Time</vt:lpstr>
      <vt:lpstr>Rd17_Time</vt:lpstr>
      <vt:lpstr>Rd18_Time</vt:lpstr>
      <vt:lpstr>Rd19_Time</vt:lpstr>
      <vt:lpstr>Rd2_Time</vt:lpstr>
      <vt:lpstr>Rd20_Time</vt:lpstr>
      <vt:lpstr>Rd3_Time</vt:lpstr>
      <vt:lpstr>Rd4_Time</vt:lpstr>
      <vt:lpstr>Rd5_Time</vt:lpstr>
      <vt:lpstr>Rd6_Time</vt:lpstr>
      <vt:lpstr>Rd7_Time</vt:lpstr>
      <vt:lpstr>Rd8_Time</vt:lpstr>
      <vt:lpstr>Rd9_Time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Hall</dc:creator>
  <cp:lastModifiedBy>Pauline</cp:lastModifiedBy>
  <dcterms:created xsi:type="dcterms:W3CDTF">2004-08-04T15:35:36Z</dcterms:created>
  <dcterms:modified xsi:type="dcterms:W3CDTF">2022-10-16T18:36:26Z</dcterms:modified>
</cp:coreProperties>
</file>